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UMBROTSVINNA\Fjármálainnviðir\2018\"/>
    </mc:Choice>
  </mc:AlternateContent>
  <bookViews>
    <workbookView xWindow="0" yWindow="0" windowWidth="29070" windowHeight="15870" tabRatio="677"/>
  </bookViews>
  <sheets>
    <sheet name="Yfirlit" sheetId="11" r:id="rId1"/>
    <sheet name="Mynd 1" sheetId="95" r:id="rId2"/>
    <sheet name="Mynd 2" sheetId="43" r:id="rId3"/>
    <sheet name="Mynd 3" sheetId="61" r:id="rId4"/>
    <sheet name="Mynd 4" sheetId="75" r:id="rId5"/>
    <sheet name="Mynd 5" sheetId="45" r:id="rId6"/>
    <sheet name="Mynd 6" sheetId="115" r:id="rId7"/>
    <sheet name="Mynd 7" sheetId="124" r:id="rId8"/>
    <sheet name="Mynd 8" sheetId="57" r:id="rId9"/>
    <sheet name="Mynd 9" sheetId="81" r:id="rId10"/>
    <sheet name="Mynd 10" sheetId="140" r:id="rId11"/>
    <sheet name="Mynd 11" sheetId="102" r:id="rId12"/>
    <sheet name="Mynd 12" sheetId="113" r:id="rId13"/>
    <sheet name="M13" sheetId="48" r:id="rId14"/>
    <sheet name="Mynd 14" sheetId="53" r:id="rId15"/>
    <sheet name="Mynd 15" sheetId="105" r:id="rId16"/>
    <sheet name="Mynd 16" sheetId="59" r:id="rId17"/>
    <sheet name="Mynd 17" sheetId="107" r:id="rId18"/>
    <sheet name="Mynd 18" sheetId="109" r:id="rId19"/>
    <sheet name="Mynd 19" sheetId="117" r:id="rId20"/>
    <sheet name="Mynd 20" sheetId="119" r:id="rId21"/>
    <sheet name="Mynd 21" sheetId="128" r:id="rId22"/>
    <sheet name="Mynd 22" sheetId="142" r:id="rId23"/>
    <sheet name="Mynd 23" sheetId="100" r:id="rId24"/>
    <sheet name="Mynd 24" sheetId="69" r:id="rId25"/>
    <sheet name="Tafla 1" sheetId="63" r:id="rId26"/>
    <sheet name="Tafla 2" sheetId="84" r:id="rId27"/>
    <sheet name="Mynd 25" sheetId="87" r:id="rId28"/>
    <sheet name="Mynd 26" sheetId="67" r:id="rId29"/>
    <sheet name="Mynd 27" sheetId="65" r:id="rId30"/>
    <sheet name="Mynd 28" sheetId="85" r:id="rId31"/>
    <sheet name="Mynd 29" sheetId="71" r:id="rId32"/>
    <sheet name="Mynd 30" sheetId="91" r:id="rId33"/>
    <sheet name="Mynd 31" sheetId="73" r:id="rId34"/>
    <sheet name="Mynd 32" sheetId="121" r:id="rId35"/>
    <sheet name="Mynd 33" sheetId="89" r:id="rId36"/>
    <sheet name="Mynd 34" sheetId="123" r:id="rId37"/>
    <sheet name="Mynd 35" sheetId="78" r:id="rId38"/>
    <sheet name="Mynd 36" sheetId="134" r:id="rId39"/>
    <sheet name="Mynd 37" sheetId="98" r:id="rId40"/>
    <sheet name="Mynd 38" sheetId="133" r:id="rId41"/>
    <sheet name="Mynd 39" sheetId="136" r:id="rId42"/>
  </sheets>
  <externalReferences>
    <externalReference r:id="rId43"/>
  </externalReferences>
  <definedNames>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52511"/>
</workbook>
</file>

<file path=xl/calcChain.xml><?xml version="1.0" encoding="utf-8"?>
<calcChain xmlns="http://schemas.openxmlformats.org/spreadsheetml/2006/main">
  <c r="B19" i="69" l="1"/>
  <c r="B18" i="69"/>
  <c r="B17" i="69"/>
  <c r="B16" i="69"/>
  <c r="B15" i="69"/>
  <c r="B14" i="69"/>
  <c r="B21" i="87"/>
  <c r="B20" i="87"/>
  <c r="B19" i="87"/>
  <c r="B18" i="87"/>
  <c r="B17" i="87"/>
  <c r="B16" i="87"/>
  <c r="B15" i="87"/>
  <c r="B14" i="87"/>
  <c r="B13" i="87"/>
  <c r="B19" i="67"/>
  <c r="B18" i="67"/>
  <c r="B17" i="67"/>
  <c r="B16" i="67"/>
  <c r="B15" i="67"/>
  <c r="B14" i="67"/>
  <c r="A19" i="65"/>
  <c r="A18" i="65"/>
  <c r="A17" i="65"/>
  <c r="A16" i="65"/>
  <c r="A15" i="65"/>
  <c r="A14" i="65"/>
  <c r="B21" i="85"/>
  <c r="B20" i="85"/>
  <c r="B19" i="85"/>
  <c r="B18" i="85"/>
  <c r="B17" i="85"/>
  <c r="B16" i="85"/>
  <c r="B15" i="85"/>
  <c r="B14" i="85"/>
  <c r="B13" i="85"/>
  <c r="B19" i="71"/>
  <c r="B18" i="71"/>
  <c r="B17" i="71"/>
  <c r="B16" i="71"/>
  <c r="B15" i="71"/>
  <c r="B14" i="71"/>
  <c r="B13" i="71"/>
  <c r="D20" i="85" l="1"/>
  <c r="D19" i="67" l="1"/>
  <c r="C19" i="67"/>
</calcChain>
</file>

<file path=xl/sharedStrings.xml><?xml version="1.0" encoding="utf-8"?>
<sst xmlns="http://schemas.openxmlformats.org/spreadsheetml/2006/main" count="1487" uniqueCount="656">
  <si>
    <t>Fs</t>
  </si>
  <si>
    <t>Ufs</t>
  </si>
  <si>
    <t>Nm</t>
  </si>
  <si>
    <t xml:space="preserve">H </t>
  </si>
  <si>
    <t xml:space="preserve">Vá </t>
  </si>
  <si>
    <t>Há</t>
  </si>
  <si>
    <t>Ath.</t>
  </si>
  <si>
    <t xml:space="preserve">Mynd </t>
  </si>
  <si>
    <t>Númer</t>
  </si>
  <si>
    <t>Kafli</t>
  </si>
  <si>
    <t>Heiti mynda</t>
  </si>
  <si>
    <t xml:space="preserve">Myndir </t>
  </si>
  <si>
    <t>Töflur</t>
  </si>
  <si>
    <t>Heiti töflu</t>
  </si>
  <si>
    <t>Tafla</t>
  </si>
  <si>
    <t>Mynd 1</t>
  </si>
  <si>
    <t>Ár</t>
  </si>
  <si>
    <t>Kreditkort</t>
  </si>
  <si>
    <t>Tafla 2</t>
  </si>
  <si>
    <t>Mynd 3</t>
  </si>
  <si>
    <t>Viðauki</t>
  </si>
  <si>
    <t>Fjöldi</t>
  </si>
  <si>
    <t>Meðalvelta á dag</t>
  </si>
  <si>
    <t>Target2</t>
  </si>
  <si>
    <t>%</t>
  </si>
  <si>
    <t>Hlutfall af heildarfjölda greiðslna</t>
  </si>
  <si>
    <t>ÁR</t>
  </si>
  <si>
    <t>Fjármálafyrirtæki</t>
  </si>
  <si>
    <t>Ríkissjóður</t>
  </si>
  <si>
    <t>Mánaðargrunnur. SG reikningar eru bæði flæðis- og viðskiptareikningar. Bindiskyldan er ekki hluti af uppgefnum fjárhæðum.</t>
  </si>
  <si>
    <t>Debetkort</t>
  </si>
  <si>
    <t>Kröfupottur</t>
  </si>
  <si>
    <t>ISK 10,000</t>
  </si>
  <si>
    <t>ISK 5,000</t>
  </si>
  <si>
    <t>ISK 500</t>
  </si>
  <si>
    <t>ISK 100</t>
  </si>
  <si>
    <t>ISK 50</t>
  </si>
  <si>
    <t>ISK 10</t>
  </si>
  <si>
    <t>ISK 5</t>
  </si>
  <si>
    <t>ISK 1</t>
  </si>
  <si>
    <t>Þúsund</t>
  </si>
  <si>
    <t xml:space="preserve"> </t>
  </si>
  <si>
    <t>% Debetkort</t>
  </si>
  <si>
    <t>% Kreditkort</t>
  </si>
  <si>
    <t>Notkun reiðufjár og greiðslukorta</t>
  </si>
  <si>
    <t>Undir staðgreiðsluviðskipti falla allir liðir í einkaneyslu heimila að frádregnum eftirfarandi liðum: Greidd húsaleiga, reiknuð húsaleiga, menntun, fjármálaþjónusta, rafmagn og hiti, símaþjónusta, trygging og kaup á ökutæki</t>
  </si>
  <si>
    <t>Velta innlendra greiðslukorta</t>
  </si>
  <si>
    <t>ma.kr.</t>
  </si>
  <si>
    <t>Fjöldi (h.ás)</t>
  </si>
  <si>
    <t>Fjöldi í þús.</t>
  </si>
  <si>
    <t>Fjöldi í millj.</t>
  </si>
  <si>
    <t>Meðalfjárhæð á hverja færslu (h.ás)</t>
  </si>
  <si>
    <t>Fjármálainnviðir 2018</t>
  </si>
  <si>
    <t>Dags.</t>
  </si>
  <si>
    <t xml:space="preserve">&gt;=10.millj. - &lt; 30 millj.  </t>
  </si>
  <si>
    <t xml:space="preserve">&gt;=30.millj. - &lt; 50 millj.  </t>
  </si>
  <si>
    <t xml:space="preserve">&gt;=50.millj. - &lt; 100 millj.  </t>
  </si>
  <si>
    <t xml:space="preserve">&gt;= 100  milljónir          </t>
  </si>
  <si>
    <t>2.jan</t>
  </si>
  <si>
    <t>3.jan</t>
  </si>
  <si>
    <t>4.jan</t>
  </si>
  <si>
    <t>5.jan</t>
  </si>
  <si>
    <t>6.jan</t>
  </si>
  <si>
    <t>9.jan</t>
  </si>
  <si>
    <t>10.jan</t>
  </si>
  <si>
    <t>11.jan</t>
  </si>
  <si>
    <t>12.jan</t>
  </si>
  <si>
    <t>13.jan</t>
  </si>
  <si>
    <t>16.jan</t>
  </si>
  <si>
    <t>17.jan</t>
  </si>
  <si>
    <t>18.jan</t>
  </si>
  <si>
    <t>19.jan</t>
  </si>
  <si>
    <t>20.jan</t>
  </si>
  <si>
    <t>23.jan</t>
  </si>
  <si>
    <t>24.jan</t>
  </si>
  <si>
    <t>25.jan</t>
  </si>
  <si>
    <t>26.jan</t>
  </si>
  <si>
    <t>27.jan</t>
  </si>
  <si>
    <t>30.jan</t>
  </si>
  <si>
    <t>31.jan</t>
  </si>
  <si>
    <t>1.feb</t>
  </si>
  <si>
    <t>2.feb</t>
  </si>
  <si>
    <t>3.feb</t>
  </si>
  <si>
    <t>6.feb</t>
  </si>
  <si>
    <t>7.feb</t>
  </si>
  <si>
    <t>8.feb</t>
  </si>
  <si>
    <t>9.feb</t>
  </si>
  <si>
    <t>10.feb</t>
  </si>
  <si>
    <t>13.feb</t>
  </si>
  <si>
    <t>14.feb</t>
  </si>
  <si>
    <t>15.feb</t>
  </si>
  <si>
    <t>16.feb</t>
  </si>
  <si>
    <t>17.feb</t>
  </si>
  <si>
    <t>20.feb</t>
  </si>
  <si>
    <t>21.feb</t>
  </si>
  <si>
    <t>22.feb</t>
  </si>
  <si>
    <t>23.feb</t>
  </si>
  <si>
    <t>24.feb</t>
  </si>
  <si>
    <t>27.feb</t>
  </si>
  <si>
    <t>28.feb</t>
  </si>
  <si>
    <t>1.mar</t>
  </si>
  <si>
    <t>2.mar</t>
  </si>
  <si>
    <t>3.mar</t>
  </si>
  <si>
    <t>6.mar</t>
  </si>
  <si>
    <t>7.mar</t>
  </si>
  <si>
    <t>8.mar</t>
  </si>
  <si>
    <t>9.mar</t>
  </si>
  <si>
    <t>10.mar</t>
  </si>
  <si>
    <t>13.mar</t>
  </si>
  <si>
    <t>14.mar</t>
  </si>
  <si>
    <t>15.mar</t>
  </si>
  <si>
    <t>16.mar</t>
  </si>
  <si>
    <t>17.mar</t>
  </si>
  <si>
    <t>20.mar</t>
  </si>
  <si>
    <t>21.mar</t>
  </si>
  <si>
    <t>22.mar</t>
  </si>
  <si>
    <t>23.mar</t>
  </si>
  <si>
    <t>24.mar</t>
  </si>
  <si>
    <t>27.mar</t>
  </si>
  <si>
    <t>28.mar</t>
  </si>
  <si>
    <t>29.mar</t>
  </si>
  <si>
    <t>30.mar</t>
  </si>
  <si>
    <t>31.mar</t>
  </si>
  <si>
    <t>3.apr</t>
  </si>
  <si>
    <t>4.apr</t>
  </si>
  <si>
    <t>5.apr</t>
  </si>
  <si>
    <t>6.apr</t>
  </si>
  <si>
    <t>7.apr</t>
  </si>
  <si>
    <t>10.apr</t>
  </si>
  <si>
    <t>11.apr</t>
  </si>
  <si>
    <t>12.apr</t>
  </si>
  <si>
    <t>18.apr</t>
  </si>
  <si>
    <t>19.apr</t>
  </si>
  <si>
    <t>21.apr</t>
  </si>
  <si>
    <t>24.apr</t>
  </si>
  <si>
    <t>25.apr</t>
  </si>
  <si>
    <t>26.apr</t>
  </si>
  <si>
    <t>27.apr</t>
  </si>
  <si>
    <t>28.apr</t>
  </si>
  <si>
    <t>2.maí</t>
  </si>
  <si>
    <t>3.maí</t>
  </si>
  <si>
    <t>4.maí</t>
  </si>
  <si>
    <t>5.maí</t>
  </si>
  <si>
    <t>8.maí</t>
  </si>
  <si>
    <t>9.maí</t>
  </si>
  <si>
    <t>10.maí</t>
  </si>
  <si>
    <t>11.maí</t>
  </si>
  <si>
    <t>12.maí</t>
  </si>
  <si>
    <t>15.maí</t>
  </si>
  <si>
    <t>16.maí</t>
  </si>
  <si>
    <t>17.maí</t>
  </si>
  <si>
    <t>18.maí</t>
  </si>
  <si>
    <t>19.maí</t>
  </si>
  <si>
    <t>22.maí</t>
  </si>
  <si>
    <t>23.maí</t>
  </si>
  <si>
    <t>24.maí</t>
  </si>
  <si>
    <t>26.maí</t>
  </si>
  <si>
    <t>29.maí</t>
  </si>
  <si>
    <t>30.maí</t>
  </si>
  <si>
    <t>31.maí</t>
  </si>
  <si>
    <t>1.jún</t>
  </si>
  <si>
    <t>2.jún</t>
  </si>
  <si>
    <t>6.jún</t>
  </si>
  <si>
    <t>7.jún</t>
  </si>
  <si>
    <t>8.jún</t>
  </si>
  <si>
    <t>9.jún</t>
  </si>
  <si>
    <t>12.jún</t>
  </si>
  <si>
    <t>13.jún</t>
  </si>
  <si>
    <t>14.jún</t>
  </si>
  <si>
    <t>15.jún</t>
  </si>
  <si>
    <t>16.jún</t>
  </si>
  <si>
    <t>19.jún</t>
  </si>
  <si>
    <t>20.jún</t>
  </si>
  <si>
    <t>21.jún</t>
  </si>
  <si>
    <t>22.jún</t>
  </si>
  <si>
    <t>23.jún</t>
  </si>
  <si>
    <t>26.jún</t>
  </si>
  <si>
    <t>27.jún</t>
  </si>
  <si>
    <t>28.jún</t>
  </si>
  <si>
    <t>29.jún</t>
  </si>
  <si>
    <t>30.jún</t>
  </si>
  <si>
    <t>3.júl</t>
  </si>
  <si>
    <t>4.júl</t>
  </si>
  <si>
    <t>5.júl</t>
  </si>
  <si>
    <t>6.júl</t>
  </si>
  <si>
    <t>7.júl</t>
  </si>
  <si>
    <t>10.júl</t>
  </si>
  <si>
    <t>11.júl</t>
  </si>
  <si>
    <t>12.júl</t>
  </si>
  <si>
    <t>13.júl</t>
  </si>
  <si>
    <t>14.júl</t>
  </si>
  <si>
    <t>17.júl</t>
  </si>
  <si>
    <t>18.júl</t>
  </si>
  <si>
    <t>19.júl</t>
  </si>
  <si>
    <t>20.júl</t>
  </si>
  <si>
    <t>21.júl</t>
  </si>
  <si>
    <t>24.júl</t>
  </si>
  <si>
    <t>25.júl</t>
  </si>
  <si>
    <t>26.júl</t>
  </si>
  <si>
    <t>27.júl</t>
  </si>
  <si>
    <t>28.júl</t>
  </si>
  <si>
    <t>31.júl</t>
  </si>
  <si>
    <t>1.ágú</t>
  </si>
  <si>
    <t>2.ágú</t>
  </si>
  <si>
    <t>3.ágú</t>
  </si>
  <si>
    <t>4.ágú</t>
  </si>
  <si>
    <t>8.ágú</t>
  </si>
  <si>
    <t>9.ágú</t>
  </si>
  <si>
    <t>10.ágú</t>
  </si>
  <si>
    <t>11.ágú</t>
  </si>
  <si>
    <t>14.ágú</t>
  </si>
  <si>
    <t>15.ágú</t>
  </si>
  <si>
    <t>16.ágú</t>
  </si>
  <si>
    <t>17.ágú</t>
  </si>
  <si>
    <t>18.ágú</t>
  </si>
  <si>
    <t>21.ágú</t>
  </si>
  <si>
    <t>22.ágú</t>
  </si>
  <si>
    <t>23.ágú</t>
  </si>
  <si>
    <t>24.ágú</t>
  </si>
  <si>
    <t>25.ágú</t>
  </si>
  <si>
    <t>28.ágú</t>
  </si>
  <si>
    <t>29.ágú</t>
  </si>
  <si>
    <t>30.ágú</t>
  </si>
  <si>
    <t>31.ágú</t>
  </si>
  <si>
    <t>1.sep</t>
  </si>
  <si>
    <t>4.sep</t>
  </si>
  <si>
    <t>5.sep</t>
  </si>
  <si>
    <t>6.sep</t>
  </si>
  <si>
    <t>7.sep</t>
  </si>
  <si>
    <t>8.sep</t>
  </si>
  <si>
    <t>11.sep</t>
  </si>
  <si>
    <t>12.sep</t>
  </si>
  <si>
    <t>13.sep</t>
  </si>
  <si>
    <t>14.sep</t>
  </si>
  <si>
    <t>15.sep</t>
  </si>
  <si>
    <t>18.sep</t>
  </si>
  <si>
    <t>19.sep</t>
  </si>
  <si>
    <t>20.sep</t>
  </si>
  <si>
    <t>21.sep</t>
  </si>
  <si>
    <t>22.sep</t>
  </si>
  <si>
    <t>25.sep</t>
  </si>
  <si>
    <t>26.sep</t>
  </si>
  <si>
    <t>27.sep</t>
  </si>
  <si>
    <t>28.sep</t>
  </si>
  <si>
    <t>29.sep</t>
  </si>
  <si>
    <t>2.okt</t>
  </si>
  <si>
    <t>3.okt</t>
  </si>
  <si>
    <t>4.okt</t>
  </si>
  <si>
    <t>5.okt</t>
  </si>
  <si>
    <t>6.okt</t>
  </si>
  <si>
    <t>9.okt</t>
  </si>
  <si>
    <t>10.okt</t>
  </si>
  <si>
    <t>11.okt</t>
  </si>
  <si>
    <t>12.okt</t>
  </si>
  <si>
    <t>13.okt</t>
  </si>
  <si>
    <t>16.okt</t>
  </si>
  <si>
    <t>17.okt</t>
  </si>
  <si>
    <t>18.okt</t>
  </si>
  <si>
    <t>19.okt</t>
  </si>
  <si>
    <t>20.okt</t>
  </si>
  <si>
    <t>23.okt</t>
  </si>
  <si>
    <t>24.okt</t>
  </si>
  <si>
    <t>25.okt</t>
  </si>
  <si>
    <t>26.okt</t>
  </si>
  <si>
    <t>27.okt</t>
  </si>
  <si>
    <t>30.okt</t>
  </si>
  <si>
    <t>31.okt</t>
  </si>
  <si>
    <t>1.nóv</t>
  </si>
  <si>
    <t>2.nóv</t>
  </si>
  <si>
    <t>3.nóv</t>
  </si>
  <si>
    <t>6.nóv</t>
  </si>
  <si>
    <t>7.nóv</t>
  </si>
  <si>
    <t>8.nóv</t>
  </si>
  <si>
    <t>9.nóv</t>
  </si>
  <si>
    <t>10.nóv</t>
  </si>
  <si>
    <t>13.nóv</t>
  </si>
  <si>
    <t>14.nóv</t>
  </si>
  <si>
    <t>15.nóv</t>
  </si>
  <si>
    <t>16.nóv</t>
  </si>
  <si>
    <t>17.nóv</t>
  </si>
  <si>
    <t>20.nóv</t>
  </si>
  <si>
    <t>21.nóv</t>
  </si>
  <si>
    <t>22.nóv</t>
  </si>
  <si>
    <t>23.nóv</t>
  </si>
  <si>
    <t>24.nóv</t>
  </si>
  <si>
    <t>27.nóv</t>
  </si>
  <si>
    <t>28.nóv</t>
  </si>
  <si>
    <t>29.nóv</t>
  </si>
  <si>
    <t>30.nóv</t>
  </si>
  <si>
    <t>1.des</t>
  </si>
  <si>
    <t>4.des</t>
  </si>
  <si>
    <t>5.des</t>
  </si>
  <si>
    <t>6.des</t>
  </si>
  <si>
    <t>7.des</t>
  </si>
  <si>
    <t>8.des</t>
  </si>
  <si>
    <t>11.des</t>
  </si>
  <si>
    <t>12.des</t>
  </si>
  <si>
    <t>13.des</t>
  </si>
  <si>
    <t>14.des</t>
  </si>
  <si>
    <t>15.des</t>
  </si>
  <si>
    <t>18.des</t>
  </si>
  <si>
    <t>19.des</t>
  </si>
  <si>
    <t>20.des</t>
  </si>
  <si>
    <t>21.des</t>
  </si>
  <si>
    <t>22.des</t>
  </si>
  <si>
    <t>27.des</t>
  </si>
  <si>
    <t>28.des</t>
  </si>
  <si>
    <t>29.des</t>
  </si>
  <si>
    <t>Apr</t>
  </si>
  <si>
    <t>Mar</t>
  </si>
  <si>
    <t>Feb</t>
  </si>
  <si>
    <t>Maí</t>
  </si>
  <si>
    <t>Jún</t>
  </si>
  <si>
    <t>Júl</t>
  </si>
  <si>
    <t>Ágú</t>
  </si>
  <si>
    <t>Sep</t>
  </si>
  <si>
    <t>Okt</t>
  </si>
  <si>
    <t>Nóv</t>
  </si>
  <si>
    <t>Des</t>
  </si>
  <si>
    <t>Uppgjörstími</t>
  </si>
  <si>
    <t>Noregur</t>
  </si>
  <si>
    <t>Ísland</t>
  </si>
  <si>
    <t>Svíþjóð</t>
  </si>
  <si>
    <t>Bretland</t>
  </si>
  <si>
    <t xml:space="preserve">Noregur </t>
  </si>
  <si>
    <t>% breyting</t>
  </si>
  <si>
    <t>Mynd</t>
  </si>
  <si>
    <t xml:space="preserve">Virk greiðslukort gefin út til einstaklinga og fyrirtækja. </t>
  </si>
  <si>
    <t>Greiðslustofnun</t>
  </si>
  <si>
    <t>Rafeyrisfyrirtæki</t>
  </si>
  <si>
    <t>% Reiðufé/annar greiðslumáti*</t>
  </si>
  <si>
    <t>Viðskiptabankar</t>
  </si>
  <si>
    <t>Sparisjóðir</t>
  </si>
  <si>
    <t>Lánafyrirtæki</t>
  </si>
  <si>
    <t>Fjöldi erlendra aðila sem hafa heimild til að veita greiðsluþjónustu á Íslandi</t>
  </si>
  <si>
    <t>Danmörk</t>
  </si>
  <si>
    <t>% af heildarfærslufjölda greiðslukorta</t>
  </si>
  <si>
    <t>Samanburður á færslufjölda eftir tegund greiðslukorta</t>
  </si>
  <si>
    <t>% af heildarveltu</t>
  </si>
  <si>
    <t>Samanburður á notkun greiðslumiðla í staðgreiðsluviðskiptum heimila</t>
  </si>
  <si>
    <t>Debitkort</t>
  </si>
  <si>
    <t>Reiðufé/Annað</t>
  </si>
  <si>
    <t>Á hvern 10 þús. íbúa</t>
  </si>
  <si>
    <t>Á hvern 10 þús. íbúa (h.ás)</t>
  </si>
  <si>
    <t>Velta</t>
  </si>
  <si>
    <t>Færslufjöldi</t>
  </si>
  <si>
    <t>Notkun innlendra greiðslukorta eftir greiðslustöðum</t>
  </si>
  <si>
    <t>Verslun</t>
  </si>
  <si>
    <t xml:space="preserve">Bankar </t>
  </si>
  <si>
    <t>Hraðbankar</t>
  </si>
  <si>
    <t>jan</t>
  </si>
  <si>
    <t>feb</t>
  </si>
  <si>
    <t>mar</t>
  </si>
  <si>
    <t>apr</t>
  </si>
  <si>
    <t>maí</t>
  </si>
  <si>
    <t>jún</t>
  </si>
  <si>
    <t>júl</t>
  </si>
  <si>
    <t>ág</t>
  </si>
  <si>
    <t>sept</t>
  </si>
  <si>
    <t>okt</t>
  </si>
  <si>
    <t>nóv</t>
  </si>
  <si>
    <t>des</t>
  </si>
  <si>
    <t>mars</t>
  </si>
  <si>
    <t>apríl</t>
  </si>
  <si>
    <t>júní</t>
  </si>
  <si>
    <t>júlí</t>
  </si>
  <si>
    <t>ágúst</t>
  </si>
  <si>
    <t>Sept</t>
  </si>
  <si>
    <t>Nóv.</t>
  </si>
  <si>
    <t>Des.</t>
  </si>
  <si>
    <t>Fjármálainnviðir</t>
  </si>
  <si>
    <t>Tékkanotkun</t>
  </si>
  <si>
    <t>Þús.</t>
  </si>
  <si>
    <t>Fjöldi tilkynninga</t>
  </si>
  <si>
    <r>
      <t xml:space="preserve">Heimild: </t>
    </r>
    <r>
      <rPr>
        <sz val="9"/>
        <rFont val="Times New Roman"/>
        <family val="1"/>
      </rPr>
      <t>Seðlabanki Íslands</t>
    </r>
  </si>
  <si>
    <r>
      <t>Heimild:</t>
    </r>
    <r>
      <rPr>
        <sz val="9"/>
        <rFont val="Times New Roman"/>
        <family val="1"/>
      </rPr>
      <t xml:space="preserve"> Seðlabanki Englands, Seðlabanki Evrópu, Seðlabanki Noregs, Seðlabanki Svíðþjóðar og Seðlabanki Íslands.</t>
    </r>
  </si>
  <si>
    <r>
      <t>Heimild:</t>
    </r>
    <r>
      <rPr>
        <sz val="9"/>
        <rFont val="Times New Roman"/>
        <family val="1"/>
      </rPr>
      <t xml:space="preserve"> Seðlabanki Íslands</t>
    </r>
  </si>
  <si>
    <t xml:space="preserve">Ma.kr. </t>
  </si>
  <si>
    <r>
      <t>Heimild:</t>
    </r>
    <r>
      <rPr>
        <sz val="9"/>
        <rFont val="Times New Roman"/>
        <family val="1"/>
      </rPr>
      <t xml:space="preserve"> Fjármálaeftirlitið</t>
    </r>
  </si>
  <si>
    <r>
      <t>343(345)</t>
    </r>
    <r>
      <rPr>
        <vertAlign val="superscript"/>
        <sz val="9"/>
        <color theme="1"/>
        <rFont val="Calibri"/>
        <family val="2"/>
        <scheme val="minor"/>
      </rPr>
      <t>1</t>
    </r>
  </si>
  <si>
    <r>
      <t xml:space="preserve">337 </t>
    </r>
    <r>
      <rPr>
        <vertAlign val="superscript"/>
        <sz val="9"/>
        <color theme="1"/>
        <rFont val="Calibri"/>
        <family val="2"/>
        <scheme val="minor"/>
      </rPr>
      <t>3</t>
    </r>
  </si>
  <si>
    <r>
      <t>Heimild:</t>
    </r>
    <r>
      <rPr>
        <sz val="9"/>
        <rFont val="Times New Roman"/>
        <family val="1"/>
      </rPr>
      <t xml:space="preserve"> Seðlabanki Danmörku, Seðlabanki Noregs, Seðlabanki Íslands</t>
    </r>
  </si>
  <si>
    <r>
      <t>Heimild:</t>
    </r>
    <r>
      <rPr>
        <sz val="9"/>
        <rFont val="Times New Roman"/>
        <family val="1"/>
      </rPr>
      <t xml:space="preserve"> Greiðslueitan ehf., Seðlabanki Íslands</t>
    </r>
  </si>
  <si>
    <t>Hugbúnaður</t>
  </si>
  <si>
    <t>Högun kerfis</t>
  </si>
  <si>
    <t>Samskipan</t>
  </si>
  <si>
    <t>Þátttakandi</t>
  </si>
  <si>
    <r>
      <t>Heimild:</t>
    </r>
    <r>
      <rPr>
        <sz val="9"/>
        <rFont val="Times New Roman"/>
        <family val="1"/>
      </rPr>
      <t xml:space="preserve"> Greiðsluveitan ehf., Seðlabanki Íslands</t>
    </r>
  </si>
  <si>
    <t>Samanburður á uppgjörstíma yfir dag (uppgjör á klst. fresti) í stórgreiðslukerfum</t>
  </si>
  <si>
    <t>Samanburður á innstæðum flæðis- og viðskiptareikninga í lok dags</t>
  </si>
  <si>
    <t>Bindiskyldan er ekki hluti af uppgefnum fjárhæðum.</t>
  </si>
  <si>
    <t>Færslufjöldi (h.ás)</t>
  </si>
  <si>
    <t>% ársbreyting</t>
  </si>
  <si>
    <t>Fjöldi innlendra aðila sem hafa heimild til að veita greiðsluþjónustu</t>
  </si>
  <si>
    <t>Ársbreyting, leiðrétt fyrir verðbólgu (h.ás)</t>
  </si>
  <si>
    <t>Hraðbankaúttektir innlendra greiðslukorta á Íslandi</t>
  </si>
  <si>
    <t>Hraðbankaúttektir erlendra greiðslukorta á Íslandi</t>
  </si>
  <si>
    <t>Greiðsluútflæði í verðbréfauppgjörskerfi, meðaltal á dag</t>
  </si>
  <si>
    <t xml:space="preserve">Samanburður á ársbreytingu í veltu í stórgreiðslukerfum
</t>
  </si>
  <si>
    <t>JK uppgjör</t>
  </si>
  <si>
    <t>Höfuðborgarsvæðið</t>
  </si>
  <si>
    <t>Samanburður á ársbreytingu í veltu í smágreiðslukerfum</t>
  </si>
  <si>
    <t>Verðbréfauppgjör</t>
  </si>
  <si>
    <t>% af  meðalveltu á dag</t>
  </si>
  <si>
    <t>Samanburður á ársbreytingu í veltu í stórgreiðslukerfum</t>
  </si>
  <si>
    <t>Mynd 12</t>
  </si>
  <si>
    <t>Greiðsluútflæði í SG-kerfinu, meðaltal á dag</t>
  </si>
  <si>
    <t>Mynd 15</t>
  </si>
  <si>
    <t>Mynd 16</t>
  </si>
  <si>
    <t>Mynd 17</t>
  </si>
  <si>
    <t>Mynd 18</t>
  </si>
  <si>
    <t>Tafla 1</t>
  </si>
  <si>
    <t>Mynd 19</t>
  </si>
  <si>
    <t>Mynd 20</t>
  </si>
  <si>
    <t>Mynd 21</t>
  </si>
  <si>
    <t>Mynd 23</t>
  </si>
  <si>
    <t>Mynd 24</t>
  </si>
  <si>
    <t>Mynd 25</t>
  </si>
  <si>
    <t>Mynd 26</t>
  </si>
  <si>
    <t>Mynd 27</t>
  </si>
  <si>
    <t>Mynd 28</t>
  </si>
  <si>
    <t>Mynd 29</t>
  </si>
  <si>
    <t>Mynd 30</t>
  </si>
  <si>
    <t>Mynd 31</t>
  </si>
  <si>
    <t>Mynd 32</t>
  </si>
  <si>
    <t>Mynd 33</t>
  </si>
  <si>
    <t>Mynd 34</t>
  </si>
  <si>
    <t>Mynd 35</t>
  </si>
  <si>
    <t>Mynd 36</t>
  </si>
  <si>
    <t>Mynd 37</t>
  </si>
  <si>
    <t>Árgjald, lægsta gjald</t>
  </si>
  <si>
    <t>Hraðbankaúttekt, innanlands með korti frá öðrum banka</t>
  </si>
  <si>
    <t>Færslugjald (h.ás)</t>
  </si>
  <si>
    <t>% af heildarveltu greiðslukorta</t>
  </si>
  <si>
    <t>Áætlun um sviksamlegar færslur án tillits til hver ber tjónið, þ.e. korthafi/útgefandi eða seljandi/færsluhirðir</t>
  </si>
  <si>
    <t>Greiðslukortasvik</t>
  </si>
  <si>
    <t>Mynd 38</t>
  </si>
  <si>
    <t>Hraðbankaúttekt</t>
  </si>
  <si>
    <t>Þóknun á hraðbankaúttekt (h.ás)</t>
  </si>
  <si>
    <t>Mynd 39</t>
  </si>
  <si>
    <t>Mán.</t>
  </si>
  <si>
    <r>
      <rPr>
        <vertAlign val="superscript"/>
        <sz val="9"/>
        <color theme="1"/>
        <rFont val="Times New Roman"/>
        <family val="1"/>
      </rPr>
      <t>1</t>
    </r>
    <r>
      <rPr>
        <sz val="9"/>
        <color theme="1"/>
        <rFont val="Times New Roman"/>
        <family val="1"/>
      </rPr>
      <t>Fleiri gjaldaliðir eru á debetkortum. Gjöldin miðast við ódýrasta kort á hverjum tíma án fríðinda. Vildarkorthafar greiða ekki færslugjöld fyrr en eftir ákveðinn færslufjölda</t>
    </r>
  </si>
  <si>
    <r>
      <rPr>
        <vertAlign val="superscript"/>
        <sz val="9"/>
        <color theme="1"/>
        <rFont val="Times New Roman"/>
        <family val="1"/>
      </rPr>
      <t>1</t>
    </r>
    <r>
      <rPr>
        <sz val="9"/>
        <color theme="1"/>
        <rFont val="Times New Roman"/>
        <family val="1"/>
      </rPr>
      <t>Fleiri gjaldaliðir eru á kreditkortum. Gjöldin miðast við ódýrasta kort á hverjum tíma án fríðinda. Engin færslugjöld eru á kreditkortum</t>
    </r>
  </si>
  <si>
    <t>Mynd 4</t>
  </si>
  <si>
    <t>Mynd 5</t>
  </si>
  <si>
    <t>Mynd 6</t>
  </si>
  <si>
    <r>
      <t>Heimild:</t>
    </r>
    <r>
      <rPr>
        <sz val="9"/>
        <rFont val="Times New Roman"/>
        <family val="1"/>
      </rPr>
      <t xml:space="preserve"> Greiðsluveitan hf.</t>
    </r>
  </si>
  <si>
    <t>Mynd 7</t>
  </si>
  <si>
    <r>
      <t xml:space="preserve">Heimild: </t>
    </r>
    <r>
      <rPr>
        <sz val="9"/>
        <rFont val="Times New Roman"/>
        <family val="1"/>
      </rPr>
      <t>Greiðsuveitan ehf., Seðlabanki Íslands.</t>
    </r>
  </si>
  <si>
    <t>Mynd 8</t>
  </si>
  <si>
    <t>Mynd 9</t>
  </si>
  <si>
    <t>Mynd 10</t>
  </si>
  <si>
    <t>Mynd 11</t>
  </si>
  <si>
    <t xml:space="preserve">% </t>
  </si>
  <si>
    <t>Meðalvela á dag</t>
  </si>
  <si>
    <r>
      <t xml:space="preserve">Heimild: </t>
    </r>
    <r>
      <rPr>
        <sz val="9"/>
        <rFont val="Times New Roman"/>
        <family val="1"/>
      </rPr>
      <t>Greiðsluveitan ehf., Seðlabanki Íslands.</t>
    </r>
  </si>
  <si>
    <t>Dreifing greiðsluútflæðis í SG kerfinu eftir tegund greiðslu</t>
  </si>
  <si>
    <t>Innlánsreikningar í eigu einstaklinga í lok árs</t>
  </si>
  <si>
    <t>Útibú og afgreiðslustaðir viðskiptabanka og sparisjóða</t>
  </si>
  <si>
    <t>Stofnaðar kröfur (greiðsludreifing greiðslukorta)</t>
  </si>
  <si>
    <r>
      <t>Heimild:</t>
    </r>
    <r>
      <rPr>
        <sz val="9"/>
        <rFont val="Times New Roman"/>
        <family val="1"/>
      </rPr>
      <t xml:space="preserve"> Hagstofa Íslands, Seðlabanki Íslands</t>
    </r>
  </si>
  <si>
    <t>Innstæður á veltureikningum í eigu einstaklinga í lok hvers mánaðar</t>
  </si>
  <si>
    <t>Dags</t>
  </si>
  <si>
    <t xml:space="preserve">0 - &lt; 100 þús.             </t>
  </si>
  <si>
    <t xml:space="preserve">100 þús. - &lt; 500 þús.      </t>
  </si>
  <si>
    <t xml:space="preserve">500 þús. - &lt; 1 milljón     </t>
  </si>
  <si>
    <t xml:space="preserve">1 milljón - &lt; 5 milljónir  </t>
  </si>
  <si>
    <t>5 milljónir -&lt; 10 milljónir</t>
  </si>
  <si>
    <t>1.jan</t>
  </si>
  <si>
    <t>7.jan</t>
  </si>
  <si>
    <t>8.jan</t>
  </si>
  <si>
    <t>14.jan</t>
  </si>
  <si>
    <t>15.jan</t>
  </si>
  <si>
    <t>21.jan</t>
  </si>
  <si>
    <t>22.jan</t>
  </si>
  <si>
    <t>28.jan</t>
  </si>
  <si>
    <t>29.jan</t>
  </si>
  <si>
    <t>4.feb</t>
  </si>
  <si>
    <t>5.feb</t>
  </si>
  <si>
    <t>11.feb</t>
  </si>
  <si>
    <t>12.feb</t>
  </si>
  <si>
    <t>18.feb</t>
  </si>
  <si>
    <t>19.feb</t>
  </si>
  <si>
    <t>25.feb</t>
  </si>
  <si>
    <t>26.feb</t>
  </si>
  <si>
    <t>4.mar</t>
  </si>
  <si>
    <t>5.mar</t>
  </si>
  <si>
    <t>11.mar</t>
  </si>
  <si>
    <t>12.mar</t>
  </si>
  <si>
    <t>18.mar</t>
  </si>
  <si>
    <t>19.mar</t>
  </si>
  <si>
    <t>25.mar</t>
  </si>
  <si>
    <t>26.mar</t>
  </si>
  <si>
    <t>1.apr</t>
  </si>
  <si>
    <t>2.apr</t>
  </si>
  <si>
    <t>8.apr</t>
  </si>
  <si>
    <t>9.apr</t>
  </si>
  <si>
    <t>13.apr</t>
  </si>
  <si>
    <t>14.apr</t>
  </si>
  <si>
    <t>15.apr</t>
  </si>
  <si>
    <t>16.apr</t>
  </si>
  <si>
    <t>17.apr</t>
  </si>
  <si>
    <t>20.apr</t>
  </si>
  <si>
    <t>22.apr</t>
  </si>
  <si>
    <t>23.apr</t>
  </si>
  <si>
    <t>29.apr</t>
  </si>
  <si>
    <t>30.apr</t>
  </si>
  <si>
    <t>1.maí</t>
  </si>
  <si>
    <t>6.maí</t>
  </si>
  <si>
    <t>7.maí</t>
  </si>
  <si>
    <t>13.maí</t>
  </si>
  <si>
    <t>14.maí</t>
  </si>
  <si>
    <t>20.maí</t>
  </si>
  <si>
    <t>21.maí</t>
  </si>
  <si>
    <t>25.maí</t>
  </si>
  <si>
    <t>27.maí</t>
  </si>
  <si>
    <t>28.maí</t>
  </si>
  <si>
    <t>3.jún</t>
  </si>
  <si>
    <t>4.jún</t>
  </si>
  <si>
    <t>5.jún</t>
  </si>
  <si>
    <t>10.jún</t>
  </si>
  <si>
    <t>11.jún</t>
  </si>
  <si>
    <t>17.jún</t>
  </si>
  <si>
    <t>18.jún</t>
  </si>
  <si>
    <t>24.jún</t>
  </si>
  <si>
    <t>25.jún</t>
  </si>
  <si>
    <t>1.júl</t>
  </si>
  <si>
    <t>2.júl</t>
  </si>
  <si>
    <t>8.júl</t>
  </si>
  <si>
    <t>9.júl</t>
  </si>
  <si>
    <t>15.júl</t>
  </si>
  <si>
    <t>16.júl</t>
  </si>
  <si>
    <t>22.júl</t>
  </si>
  <si>
    <t>23.júl</t>
  </si>
  <si>
    <t>29.júl</t>
  </si>
  <si>
    <t>30.júl</t>
  </si>
  <si>
    <t>5.ágú</t>
  </si>
  <si>
    <t>6.ágú</t>
  </si>
  <si>
    <t>7.ágú</t>
  </si>
  <si>
    <t>12.ágú</t>
  </si>
  <si>
    <t>13.ágú</t>
  </si>
  <si>
    <t>19.ágú</t>
  </si>
  <si>
    <t>20.ágú</t>
  </si>
  <si>
    <t>26.ágú</t>
  </si>
  <si>
    <t>27.ágú</t>
  </si>
  <si>
    <t>2.sep</t>
  </si>
  <si>
    <t>3.sep</t>
  </si>
  <si>
    <t>9.sep</t>
  </si>
  <si>
    <t>10.sep</t>
  </si>
  <si>
    <t>16.sep</t>
  </si>
  <si>
    <t>17.sep</t>
  </si>
  <si>
    <t>23.sep</t>
  </si>
  <si>
    <t>24.sep</t>
  </si>
  <si>
    <t>30.sep</t>
  </si>
  <si>
    <t>1.okt</t>
  </si>
  <si>
    <t>7.okt</t>
  </si>
  <si>
    <t>8.okt</t>
  </si>
  <si>
    <t>14.okt</t>
  </si>
  <si>
    <t>15.okt</t>
  </si>
  <si>
    <t>21.okt</t>
  </si>
  <si>
    <t>22.okt</t>
  </si>
  <si>
    <t>28.okt</t>
  </si>
  <si>
    <t>29.okt</t>
  </si>
  <si>
    <t>4.nóv</t>
  </si>
  <si>
    <t>5.nóv</t>
  </si>
  <si>
    <t>11.nóv</t>
  </si>
  <si>
    <t>12.nóv</t>
  </si>
  <si>
    <t>18.nóv</t>
  </si>
  <si>
    <t>19.nóv</t>
  </si>
  <si>
    <t>25.nóv</t>
  </si>
  <si>
    <t>26.nóv</t>
  </si>
  <si>
    <t>2.des</t>
  </si>
  <si>
    <t>3.des</t>
  </si>
  <si>
    <t>9.des</t>
  </si>
  <si>
    <t>10.des</t>
  </si>
  <si>
    <t>16.des</t>
  </si>
  <si>
    <t>17.des</t>
  </si>
  <si>
    <t>23.des</t>
  </si>
  <si>
    <t>24.des</t>
  </si>
  <si>
    <t>25.des</t>
  </si>
  <si>
    <t>26.des</t>
  </si>
  <si>
    <t>30.des</t>
  </si>
  <si>
    <t>31.des</t>
  </si>
  <si>
    <t>Dreifing greiðslna eftir fjárhæðum í JK- kerfinu, dagleg velta á árinu 2017</t>
  </si>
  <si>
    <t>VS kerfið</t>
  </si>
  <si>
    <r>
      <t xml:space="preserve">Heimild: </t>
    </r>
    <r>
      <rPr>
        <sz val="9"/>
        <rFont val="Times New Roman"/>
        <family val="1"/>
      </rPr>
      <t>Seðlabanki Danmerkur, Seðlabanki Noregs, Seðlabanki Íslands</t>
    </r>
  </si>
  <si>
    <t>SG kerfið</t>
  </si>
  <si>
    <t>JK kerfið</t>
  </si>
  <si>
    <t>Seðlar í umferð utan Seðlabanka Íslands í árslok</t>
  </si>
  <si>
    <t>Lánsfjárhæð</t>
  </si>
  <si>
    <r>
      <t>Daglán</t>
    </r>
    <r>
      <rPr>
        <vertAlign val="superscript"/>
        <sz val="9"/>
        <rFont val="Times New Roman"/>
        <family val="1"/>
      </rPr>
      <t>1</t>
    </r>
  </si>
  <si>
    <r>
      <rPr>
        <vertAlign val="superscript"/>
        <sz val="9"/>
        <rFont val="Times New Roman"/>
        <family val="1"/>
      </rPr>
      <t>1</t>
    </r>
    <r>
      <rPr>
        <sz val="9"/>
        <rFont val="Times New Roman"/>
        <family val="1"/>
      </rPr>
      <t>Daglán eru lán sem Seðlabankinn veitir mótaðilum í viðskiptum við Seðlabankann gegn veði í verðbréfum eða bundnum innlánum. Daglán eru lán til næsta viðskiptadags sem hægt er að sækja um til þess að tryggja að staða á reikningum í bankanum sé jákvæð í lok dags og einnig til uppfyllingar bindiskyldu.</t>
    </r>
  </si>
  <si>
    <t>Atvik</t>
  </si>
  <si>
    <t>Erlendir aðilar sem hafa heimild til að veita greiðsluþjónustu á Íslandi</t>
  </si>
  <si>
    <t>Innlendir aðilar sem hafa heimild til að veita greiðsluþjónustu</t>
  </si>
  <si>
    <t>Land</t>
  </si>
  <si>
    <r>
      <t xml:space="preserve">Heimild: </t>
    </r>
    <r>
      <rPr>
        <sz val="9"/>
        <rFont val="Times New Roman"/>
        <family val="1"/>
      </rPr>
      <t>Gresiv, O, og Haare, H., 2008. Payment habits at point of sale. Staff Memo No 6. Norges Bank, Seðlabanki Evrópu, hagstofa Evrópusambandsins, Seðlabanki Noregs, Seðlabanki Íslands</t>
    </r>
  </si>
  <si>
    <t>Virk innlend greiðslukort</t>
  </si>
  <si>
    <r>
      <t xml:space="preserve">Heimild: </t>
    </r>
    <r>
      <rPr>
        <sz val="9"/>
        <rFont val="Times New Roman"/>
        <family val="1"/>
      </rPr>
      <t>Seðlabanki Evrópu, Seðlabanki Noregs, Seðlabanki Íslands</t>
    </r>
  </si>
  <si>
    <r>
      <t xml:space="preserve">Heimild: </t>
    </r>
    <r>
      <rPr>
        <sz val="9"/>
        <rFont val="Times New Roman"/>
        <family val="1"/>
      </rPr>
      <t>Reiknistofa bankanna</t>
    </r>
  </si>
  <si>
    <r>
      <t>Heimild:</t>
    </r>
    <r>
      <rPr>
        <sz val="9"/>
        <rFont val="Times New Roman"/>
        <family val="1"/>
      </rPr>
      <t xml:space="preserve"> Færsluhirðar</t>
    </r>
  </si>
  <si>
    <r>
      <t>Heimild:</t>
    </r>
    <r>
      <rPr>
        <sz val="9"/>
        <rFont val="Times New Roman"/>
        <family val="1"/>
      </rPr>
      <t xml:space="preserve"> Ríkislögreglustjóri</t>
    </r>
  </si>
  <si>
    <r>
      <t>Þjónustugjöld á debetkort (meðalgjald viðskiptabankanna)</t>
    </r>
    <r>
      <rPr>
        <vertAlign val="superscript"/>
        <sz val="9"/>
        <rFont val="Times New Roman"/>
        <family val="1"/>
      </rPr>
      <t>1</t>
    </r>
  </si>
  <si>
    <r>
      <t>Heimild:</t>
    </r>
    <r>
      <rPr>
        <sz val="9"/>
        <rFont val="Times New Roman"/>
        <family val="1"/>
      </rPr>
      <t xml:space="preserve"> Verðskrá viðskiptabankanna</t>
    </r>
  </si>
  <si>
    <r>
      <t>Þjónustugjöld á kreditkort (meðalgjald viðskiptabankanna)</t>
    </r>
    <r>
      <rPr>
        <vertAlign val="superscript"/>
        <sz val="9"/>
        <rFont val="Times New Roman"/>
        <family val="1"/>
      </rPr>
      <t>1</t>
    </r>
  </si>
  <si>
    <t>Tilkynnt fjársvik til lögreglu, greiðslukort</t>
  </si>
  <si>
    <t>Útboð SÍ</t>
  </si>
  <si>
    <t>Uppgjör milli þátttakendur, annað</t>
  </si>
  <si>
    <r>
      <t>Greiðsluútflæði í JK-kerfinu, meðaltal á dag</t>
    </r>
    <r>
      <rPr>
        <vertAlign val="superscript"/>
        <sz val="9"/>
        <rFont val="Times New Roman"/>
        <family val="1"/>
      </rPr>
      <t>1</t>
    </r>
  </si>
  <si>
    <r>
      <rPr>
        <vertAlign val="superscript"/>
        <sz val="9"/>
        <rFont val="Times New Roman"/>
        <family val="1"/>
      </rPr>
      <t>1</t>
    </r>
    <r>
      <rPr>
        <sz val="9"/>
        <rFont val="Times New Roman"/>
        <family val="1"/>
      </rPr>
      <t>Reiknað á mánaðargrunni</t>
    </r>
  </si>
  <si>
    <t>Samanburður á ársbreytingu í veltu í verðbréfauppgjörskerfum</t>
  </si>
  <si>
    <t xml:space="preserve">Þátttakendur í SG-, JK- og VS- kerfunum </t>
  </si>
  <si>
    <t>Sparisjóðirnir urðu þátttakendur í SG- og JK- kerfunum í desember 2016</t>
  </si>
  <si>
    <t>Dreifing greiðslna eftir fjárhæðum í SG- kerfinu, dagleg velta á árinu 2017</t>
  </si>
  <si>
    <t>Uppgjör milli þátttakenda (banka) í SG- kerfinu</t>
  </si>
  <si>
    <t>Uppgjör milli þátttakenda (banka) í JK- kerfinu</t>
  </si>
  <si>
    <t>Meðalinneign á SG- reikningum í lok dags</t>
  </si>
  <si>
    <t>Skráð atvik í SG- og JK- kerfunum 2017</t>
  </si>
  <si>
    <t>Uppruni skráðra atvika í SG- og JK- kerfunum 2017</t>
  </si>
  <si>
    <t>ISK 2,000</t>
  </si>
  <si>
    <t>ISK 1,000</t>
  </si>
  <si>
    <t>Mynt í umferð utan Seðlabanka Íslands í árslok</t>
  </si>
  <si>
    <t>Heildarfjöldi verð- og óverðtryggðra innlánsreikninga</t>
  </si>
  <si>
    <t>Ma.kr.</t>
  </si>
  <si>
    <t>Seðlabanki Íslands mun eftir þessa útgáfu hætta að birta upplýsingar um notkun tékka þar sem þeir eru að hverfa af sjónarsviðinu</t>
  </si>
  <si>
    <t>Greiðsluþjónustuveitendur sem heyra undir eftirlit FME</t>
  </si>
  <si>
    <r>
      <t>Aðrir greiðsluþjónustuveitendur</t>
    </r>
    <r>
      <rPr>
        <vertAlign val="superscript"/>
        <sz val="9"/>
        <color theme="1"/>
        <rFont val="Calibri"/>
        <family val="2"/>
        <scheme val="minor"/>
      </rPr>
      <t>2</t>
    </r>
  </si>
  <si>
    <t>Kr.</t>
  </si>
  <si>
    <t>Færslur í millj.</t>
  </si>
  <si>
    <r>
      <t>Staðsetning hraðbanka á Íslandi</t>
    </r>
    <r>
      <rPr>
        <vertAlign val="superscript"/>
        <sz val="9"/>
        <rFont val="Times New Roman"/>
        <family val="1"/>
      </rPr>
      <t>1</t>
    </r>
  </si>
  <si>
    <r>
      <rPr>
        <vertAlign val="superscript"/>
        <sz val="9"/>
        <rFont val="Times New Roman"/>
        <family val="1"/>
      </rPr>
      <t>1</t>
    </r>
    <r>
      <rPr>
        <sz val="9"/>
        <rFont val="Times New Roman"/>
        <family val="1"/>
      </rPr>
      <t>Hér er átt við staðsetningar á hraðbönkum en ekki fjöldi hraðbanka á hverjum stað</t>
    </r>
  </si>
  <si>
    <t>Utan höfuðborgarsvæðis</t>
  </si>
  <si>
    <t>% af heildartilkynningum um fjársvik (h.ás)</t>
  </si>
  <si>
    <t>% í þóknun</t>
  </si>
  <si>
    <t>Samþykkt útboð SÍ (bundin innlán til 7 daga og 1 mánaðar)</t>
  </si>
  <si>
    <t>Reiknað á mánaðargrunni. Tölurnar eru skv.gjaldskrárflokkun</t>
  </si>
  <si>
    <t>Mynd 2</t>
  </si>
  <si>
    <r>
      <t xml:space="preserve">Heimild: Greiðsluveitan ehf., </t>
    </r>
    <r>
      <rPr>
        <sz val="9"/>
        <rFont val="Times New Roman"/>
        <family val="1"/>
      </rPr>
      <t>Seðlabanki Íslands</t>
    </r>
  </si>
  <si>
    <r>
      <t>Heimild:</t>
    </r>
    <r>
      <rPr>
        <sz val="9"/>
        <rFont val="Times New Roman"/>
        <family val="1"/>
      </rPr>
      <t xml:space="preserve"> Nasdaq Verðbréfamiðstöð, Seðlabanki Íslands</t>
    </r>
  </si>
  <si>
    <r>
      <t>Heimild:</t>
    </r>
    <r>
      <rPr>
        <sz val="9"/>
        <rFont val="Times New Roman"/>
        <family val="1"/>
      </rPr>
      <t xml:space="preserve"> Seðlabanki Danmerkur, Seðlabanki Norges, Nasdaq verðbréfamiðstöð, Seðlabanki Íslands</t>
    </r>
  </si>
  <si>
    <t>Uppsöfnuð velta og færslur í JK- kerfinu, meðaltal á dag</t>
  </si>
  <si>
    <t>Uppsöfnuð velta og færslur í SG-kerfinu, meðaltali á dag</t>
  </si>
  <si>
    <t>Mynd 14</t>
  </si>
  <si>
    <t xml:space="preserve">*Ekki er unnt að greina í sundur aðrar greiðslulausnir en hér er átt við t.d. greiðsluseðla vöru og þjónustu í heimabanka, gjafakort og gíró. </t>
  </si>
  <si>
    <r>
      <t xml:space="preserve">Engar upplýsingar liggja fyrir um hversu margir erlendir greiðsluveitendur eru með raunverulega starfsemi hér á landi. </t>
    </r>
    <r>
      <rPr>
        <vertAlign val="superscript"/>
        <sz val="9"/>
        <color theme="1"/>
        <rFont val="Times New Roman"/>
        <family val="1"/>
      </rPr>
      <t>1)</t>
    </r>
    <r>
      <rPr>
        <sz val="9"/>
        <color theme="1"/>
        <rFont val="Times New Roman"/>
        <family val="1"/>
      </rPr>
      <t xml:space="preserve"> Tveir erlendir aðilar starfa sem umboðsaðilar fyrir erlenda geiðslustofnun hér á landi. </t>
    </r>
    <r>
      <rPr>
        <vertAlign val="superscript"/>
        <sz val="9"/>
        <color theme="1"/>
        <rFont val="Times New Roman"/>
        <family val="1"/>
      </rPr>
      <t>2)</t>
    </r>
    <r>
      <rPr>
        <sz val="9"/>
        <color theme="1"/>
        <rFont val="Times New Roman"/>
        <family val="1"/>
      </rPr>
      <t xml:space="preserve"> Allir aðrir en greiðslustofnanir sem hafa heimild til að veita greiðsluþjónstu skv. lögum nr. 120/2011 um greiðsluþjónustu. </t>
    </r>
    <r>
      <rPr>
        <vertAlign val="superscript"/>
        <sz val="9"/>
        <color theme="1"/>
        <rFont val="Times New Roman"/>
        <family val="1"/>
      </rPr>
      <t>3)</t>
    </r>
    <r>
      <rPr>
        <sz val="9"/>
        <color theme="1"/>
        <rFont val="Times New Roman"/>
        <family val="1"/>
      </rPr>
      <t xml:space="preserve"> Án starfsstöðva hér á landi.</t>
    </r>
  </si>
  <si>
    <t xml:space="preserve">Samanburður á veltu 2016. Ýmsum aðferðum hefur verið beitt til að áætla notkun reiðufjár í staðgreiðsluviðskiptum heimila. Hér er stuðst við upplýsingar úr einkaneyslu heimila að frádregnum greiðslukortaveltu heimila og nokkrum liðum í einkaneyslunni sem teljast ólíkleg til staðgreiðslu. Vandinn við þessa aðferð er að ekki er hægt að sundurliða reiðufé frá öðrum greiðslulausnum, öðrum en greiðslukortum, s.s. staðgreiðsluviðskipti gegnum heimabanka, með gjafakorti o.s.frv. </t>
  </si>
  <si>
    <t>Færslur innlendra greiðslukorta</t>
  </si>
  <si>
    <r>
      <t>Heimild:</t>
    </r>
    <r>
      <rPr>
        <sz val="9"/>
        <rFont val="Times New Roman"/>
        <family val="1"/>
      </rPr>
      <t xml:space="preserve"> Hagstofa Íslands, FME, Arion banki, Kvika, Íslandsbanki, Landsbanki, sparisjóðirnir, Tomato</t>
    </r>
  </si>
  <si>
    <r>
      <t>Heimild:</t>
    </r>
    <r>
      <rPr>
        <sz val="9"/>
        <rFont val="Times New Roman"/>
        <family val="1"/>
      </rPr>
      <t xml:space="preserve"> Hagstofa Íslands, Arion banki, Íslandsbanki, Landsbanki, sparisjóðirnir, Tomato</t>
    </r>
  </si>
  <si>
    <t>Fjársvik, skv. 248. gr. almennra hegningarlaga, eru flokkuð í nokkra undirflokka í málaskrárkerfi lögreglu. Fjársvik tengd greiðslukortum falla undir flokk "fjársvik-netglæpir"</t>
  </si>
  <si>
    <r>
      <t>Staðsetning hraðbanka á Íslandi</t>
    </r>
    <r>
      <rPr>
        <u/>
        <vertAlign val="superscript"/>
        <sz val="11"/>
        <color theme="10"/>
        <rFont val="Times New Roman"/>
        <family val="1"/>
      </rPr>
      <t>1</t>
    </r>
  </si>
  <si>
    <r>
      <t>Þjónustugjöld á debetkort (meðalgjald viðskiptabankanna)</t>
    </r>
    <r>
      <rPr>
        <u/>
        <vertAlign val="superscript"/>
        <sz val="11"/>
        <color theme="10"/>
        <rFont val="Times New Roman"/>
        <family val="1"/>
      </rPr>
      <t>1</t>
    </r>
  </si>
  <si>
    <r>
      <t>Þjónustugjöld á kreditkort (meðalgjald viðskiptabankanna)</t>
    </r>
    <r>
      <rPr>
        <u/>
        <vertAlign val="superscript"/>
        <sz val="11"/>
        <color theme="10"/>
        <rFont val="Times New Roman"/>
        <family val="1"/>
      </rPr>
      <t>1</t>
    </r>
  </si>
  <si>
    <t>FI 2018</t>
  </si>
  <si>
    <r>
      <t>Daglán</t>
    </r>
    <r>
      <rPr>
        <u/>
        <vertAlign val="superscript"/>
        <sz val="11"/>
        <color theme="10"/>
        <rFont val="Times New Roman"/>
        <family val="1"/>
      </rPr>
      <t>1</t>
    </r>
  </si>
  <si>
    <r>
      <t>Greiðsluútflæði í JK-kerfinu, meðaltal á dag</t>
    </r>
    <r>
      <rPr>
        <u/>
        <vertAlign val="superscript"/>
        <sz val="11"/>
        <color theme="10"/>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</si>
</sst>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Mynd &quot;\ 0"/>
    <numFmt numFmtId="165" formatCode="#,##0.0"/>
    <numFmt numFmtId="166" formatCode="mmm\.\ yyyy"/>
    <numFmt numFmtId="167" formatCode="hh:mm;@"/>
    <numFmt numFmtId="168" formatCode="0.0"/>
  </numFmts>
  <fonts count="43" x14ac:knownFonts="1">
    <font>
      <sz val="11"/>
      <name val="Times New Roman"/>
      <family val="1"/>
    </font>
    <font>
      <sz val="11"/>
      <color theme="1"/>
      <name val="Calibri"/>
      <family val="2"/>
      <scheme val="minor"/>
    </font>
    <font>
      <sz val="10"/>
      <name val="Times New Roman"/>
      <family val="1"/>
    </font>
    <font>
      <b/>
      <sz val="10"/>
      <name val="Times New Roman"/>
      <family val="1"/>
    </font>
    <font>
      <sz val="10"/>
      <color indexed="48"/>
      <name val="Times New Roman"/>
      <family val="1"/>
    </font>
    <font>
      <sz val="10"/>
      <color indexed="12"/>
      <name val="Times New Roman"/>
      <family val="1"/>
    </font>
    <font>
      <u/>
      <sz val="11"/>
      <color theme="10"/>
      <name val="Times New Roman"/>
      <family val="1"/>
    </font>
    <font>
      <b/>
      <sz val="9"/>
      <color theme="1"/>
      <name val="Times New Roman"/>
      <family val="1"/>
    </font>
    <font>
      <sz val="9"/>
      <color theme="1"/>
      <name val="Times New Roman"/>
      <family val="1"/>
    </font>
    <font>
      <sz val="10"/>
      <name val="Arial"/>
      <family val="2"/>
    </font>
    <font>
      <sz val="10"/>
      <color theme="1"/>
      <name val="Arial"/>
      <family val="2"/>
    </font>
    <font>
      <b/>
      <sz val="9"/>
      <name val="Arial"/>
      <family val="2"/>
    </font>
    <font>
      <sz val="9"/>
      <color theme="1"/>
      <name val="Arial"/>
      <family val="2"/>
    </font>
    <font>
      <sz val="9"/>
      <name val="Times New Roman"/>
      <family val="1"/>
    </font>
    <font>
      <b/>
      <sz val="9"/>
      <name val="Times New Roman"/>
      <family val="1"/>
    </font>
    <font>
      <sz val="9"/>
      <color rgb="FF000000"/>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48"/>
      <name val="Times New Roman"/>
      <family val="1"/>
    </font>
    <font>
      <i/>
      <sz val="9"/>
      <name val="Times New Roman"/>
      <family val="1"/>
    </font>
    <font>
      <vertAlign val="superscript"/>
      <sz val="9"/>
      <color theme="1"/>
      <name val="Times New Roman"/>
      <family val="1"/>
    </font>
    <font>
      <sz val="9"/>
      <color theme="1"/>
      <name val="Calibri"/>
      <family val="2"/>
      <scheme val="minor"/>
    </font>
    <font>
      <vertAlign val="superscript"/>
      <sz val="9"/>
      <color theme="1"/>
      <name val="Calibri"/>
      <family val="2"/>
      <scheme val="minor"/>
    </font>
    <font>
      <b/>
      <sz val="18"/>
      <color theme="3"/>
      <name val="Cambria"/>
      <family val="2"/>
      <scheme val="major"/>
    </font>
    <font>
      <sz val="10"/>
      <color theme="1"/>
      <name val="Calibri"/>
      <family val="2"/>
      <scheme val="minor"/>
    </font>
    <font>
      <sz val="11"/>
      <color rgb="FF000000"/>
      <name val="Calibri"/>
      <family val="2"/>
    </font>
    <font>
      <sz val="12"/>
      <color theme="1"/>
      <name val="Calibri"/>
      <family val="2"/>
      <scheme val="minor"/>
    </font>
    <font>
      <b/>
      <sz val="11"/>
      <name val="Times New Roman"/>
      <family val="1"/>
    </font>
    <font>
      <vertAlign val="superscript"/>
      <sz val="9"/>
      <name val="Times New Roman"/>
      <family val="1"/>
    </font>
    <font>
      <u/>
      <vertAlign val="superscript"/>
      <sz val="11"/>
      <color theme="10"/>
      <name val="Times New Roman"/>
      <family val="1"/>
    </font>
  </fonts>
  <fills count="3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6" fillId="0" borderId="0" applyNumberFormat="0" applyFill="0" applyBorder="0" applyAlignment="0" applyProtection="0">
      <alignment vertical="top"/>
      <protection locked="0"/>
    </xf>
    <xf numFmtId="0" fontId="9" fillId="0" borderId="0"/>
    <xf numFmtId="0" fontId="9" fillId="0" borderId="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8" applyNumberFormat="0" applyAlignment="0" applyProtection="0"/>
    <xf numFmtId="0" fontId="23" fillId="8" borderId="9" applyNumberFormat="0" applyAlignment="0" applyProtection="0"/>
    <xf numFmtId="0" fontId="24" fillId="8" borderId="8" applyNumberFormat="0" applyAlignment="0" applyProtection="0"/>
    <xf numFmtId="0" fontId="25" fillId="0" borderId="10" applyNumberFormat="0" applyFill="0" applyAlignment="0" applyProtection="0"/>
    <xf numFmtId="0" fontId="26" fillId="9" borderId="1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0" fillId="34" borderId="0" applyNumberFormat="0" applyBorder="0" applyAlignment="0" applyProtection="0"/>
    <xf numFmtId="0" fontId="1" fillId="0" borderId="0"/>
    <xf numFmtId="9" fontId="1" fillId="0" borderId="0" applyFont="0" applyFill="0" applyBorder="0" applyAlignment="0" applyProtection="0"/>
    <xf numFmtId="0" fontId="1" fillId="10" borderId="12" applyNumberFormat="0" applyFont="0" applyAlignment="0" applyProtection="0"/>
    <xf numFmtId="0" fontId="1" fillId="0" borderId="0"/>
    <xf numFmtId="0" fontId="9" fillId="0" borderId="0"/>
    <xf numFmtId="0" fontId="39" fillId="0" borderId="0"/>
    <xf numFmtId="0" fontId="12" fillId="0" borderId="0"/>
    <xf numFmtId="0" fontId="36" fillId="0" borderId="0" applyNumberFormat="0" applyFill="0" applyBorder="0" applyAlignment="0" applyProtection="0"/>
    <xf numFmtId="0" fontId="37" fillId="0" borderId="0"/>
    <xf numFmtId="0" fontId="38" fillId="0" borderId="0" applyNumberFormat="0" applyBorder="0" applyAlignment="0"/>
  </cellStyleXfs>
  <cellXfs count="99">
    <xf numFmtId="0" fontId="0" fillId="0" borderId="0" xfId="0"/>
    <xf numFmtId="0" fontId="5" fillId="0" borderId="0" xfId="0" applyFont="1"/>
    <xf numFmtId="0" fontId="3" fillId="0" borderId="0" xfId="0" applyFont="1"/>
    <xf numFmtId="0" fontId="2" fillId="0" borderId="0" xfId="0" applyFont="1"/>
    <xf numFmtId="0" fontId="3" fillId="0" borderId="2" xfId="0" applyFont="1" applyBorder="1"/>
    <xf numFmtId="0" fontId="3" fillId="0" borderId="3" xfId="0" applyFont="1" applyBorder="1"/>
    <xf numFmtId="0" fontId="2" fillId="0" borderId="0" xfId="0" applyFont="1" applyAlignment="1">
      <alignment horizontal="center"/>
    </xf>
    <xf numFmtId="0" fontId="4" fillId="0" borderId="0" xfId="0" applyFont="1"/>
    <xf numFmtId="0" fontId="4" fillId="0" borderId="0" xfId="0" applyFont="1" applyBorder="1"/>
    <xf numFmtId="0" fontId="2" fillId="0" borderId="1" xfId="0" applyFont="1" applyBorder="1"/>
    <xf numFmtId="0" fontId="0" fillId="0" borderId="1" xfId="0" applyBorder="1"/>
    <xf numFmtId="0" fontId="4" fillId="0" borderId="1" xfId="0" applyFont="1" applyBorder="1"/>
    <xf numFmtId="3" fontId="2" fillId="0" borderId="0" xfId="0" applyNumberFormat="1" applyFont="1"/>
    <xf numFmtId="3" fontId="7" fillId="0" borderId="0" xfId="0" applyNumberFormat="1" applyFont="1" applyBorder="1"/>
    <xf numFmtId="3" fontId="7" fillId="0" borderId="0" xfId="0" applyNumberFormat="1" applyFont="1" applyFill="1" applyBorder="1"/>
    <xf numFmtId="0" fontId="8" fillId="0" borderId="0" xfId="0" applyFont="1" applyBorder="1"/>
    <xf numFmtId="0" fontId="0" fillId="0" borderId="0" xfId="0" applyFill="1"/>
    <xf numFmtId="3" fontId="12" fillId="0" borderId="0" xfId="0" applyNumberFormat="1" applyFont="1" applyFill="1" applyProtection="1"/>
    <xf numFmtId="3" fontId="0" fillId="0" borderId="0" xfId="0" applyNumberFormat="1"/>
    <xf numFmtId="3" fontId="10" fillId="0" borderId="0" xfId="0" applyNumberFormat="1" applyFont="1" applyFill="1" applyProtection="1"/>
    <xf numFmtId="0" fontId="12" fillId="0" borderId="0" xfId="0" applyFont="1"/>
    <xf numFmtId="0" fontId="11" fillId="0" borderId="0" xfId="2" applyFont="1" applyFill="1" applyBorder="1" applyAlignment="1">
      <alignment horizontal="left" vertical="center" wrapText="1"/>
    </xf>
    <xf numFmtId="0" fontId="13" fillId="0" borderId="0" xfId="0" applyFont="1"/>
    <xf numFmtId="0" fontId="14" fillId="0" borderId="0" xfId="0" applyFont="1"/>
    <xf numFmtId="3" fontId="13" fillId="0" borderId="0" xfId="0" applyNumberFormat="1" applyFont="1"/>
    <xf numFmtId="0" fontId="4" fillId="0" borderId="0" xfId="0" applyFont="1" applyFill="1" applyBorder="1"/>
    <xf numFmtId="0" fontId="8" fillId="0" borderId="0" xfId="0" applyFont="1"/>
    <xf numFmtId="0" fontId="13" fillId="0" borderId="0" xfId="0" applyFont="1" applyFill="1"/>
    <xf numFmtId="0" fontId="13" fillId="0" borderId="0" xfId="2" applyNumberFormat="1" applyFont="1" applyFill="1" applyBorder="1" applyAlignment="1">
      <alignment horizontal="right"/>
    </xf>
    <xf numFmtId="3" fontId="8" fillId="0" borderId="0" xfId="0" applyNumberFormat="1" applyFont="1"/>
    <xf numFmtId="3" fontId="8" fillId="0" borderId="0" xfId="0" applyNumberFormat="1" applyFont="1" applyFill="1"/>
    <xf numFmtId="0" fontId="4" fillId="0" borderId="0" xfId="0" applyFont="1" applyAlignment="1">
      <alignment vertical="center"/>
    </xf>
    <xf numFmtId="0" fontId="15" fillId="0" borderId="0" xfId="0" applyFont="1" applyFill="1" applyProtection="1"/>
    <xf numFmtId="0" fontId="8" fillId="0" borderId="0" xfId="0" applyNumberFormat="1" applyFont="1" applyFill="1" applyBorder="1"/>
    <xf numFmtId="165" fontId="8" fillId="0" borderId="0" xfId="0" applyNumberFormat="1" applyFont="1"/>
    <xf numFmtId="0" fontId="13" fillId="0" borderId="0" xfId="0" applyFont="1" applyFill="1" applyBorder="1"/>
    <xf numFmtId="0" fontId="0" fillId="0" borderId="4" xfId="0" applyBorder="1"/>
    <xf numFmtId="0" fontId="0" fillId="0" borderId="0" xfId="0" applyBorder="1"/>
    <xf numFmtId="166" fontId="8" fillId="0" borderId="0" xfId="0" applyNumberFormat="1" applyFont="1" applyFill="1" applyAlignment="1" applyProtection="1">
      <alignment horizontal="right"/>
    </xf>
    <xf numFmtId="0" fontId="13" fillId="0" borderId="0" xfId="3" applyFont="1"/>
    <xf numFmtId="0" fontId="8" fillId="0" borderId="0" xfId="0" applyFont="1" applyAlignment="1">
      <alignment horizontal="right"/>
    </xf>
    <xf numFmtId="3" fontId="13" fillId="0" borderId="0" xfId="3" applyNumberFormat="1" applyFont="1"/>
    <xf numFmtId="0" fontId="13" fillId="0" borderId="0" xfId="3" applyFont="1" applyAlignment="1">
      <alignment horizontal="right"/>
    </xf>
    <xf numFmtId="0" fontId="14" fillId="0" borderId="0" xfId="0" applyFont="1" applyFill="1" applyAlignment="1">
      <alignment horizontal="left"/>
    </xf>
    <xf numFmtId="164" fontId="14" fillId="0" borderId="0" xfId="0" applyNumberFormat="1" applyFont="1" applyFill="1" applyAlignment="1">
      <alignment horizontal="left"/>
    </xf>
    <xf numFmtId="0" fontId="31" fillId="0" borderId="0" xfId="0" applyFont="1"/>
    <xf numFmtId="0" fontId="32" fillId="0" borderId="0" xfId="0" applyFont="1"/>
    <xf numFmtId="0" fontId="31" fillId="0" borderId="0" xfId="0" applyFont="1" applyBorder="1"/>
    <xf numFmtId="0" fontId="13" fillId="0" borderId="1" xfId="0" applyFont="1" applyBorder="1"/>
    <xf numFmtId="0" fontId="13" fillId="0" borderId="0" xfId="0" applyFont="1" applyBorder="1" applyAlignment="1">
      <alignment horizontal="left"/>
    </xf>
    <xf numFmtId="0" fontId="0" fillId="0" borderId="0" xfId="0" applyFont="1"/>
    <xf numFmtId="0" fontId="0" fillId="0" borderId="1" xfId="0" applyFont="1" applyBorder="1"/>
    <xf numFmtId="165" fontId="13" fillId="0" borderId="0" xfId="0" applyNumberFormat="1" applyFont="1"/>
    <xf numFmtId="4" fontId="13" fillId="0" borderId="0" xfId="0" applyNumberFormat="1" applyFont="1"/>
    <xf numFmtId="0" fontId="14" fillId="0" borderId="0" xfId="2" applyFont="1" applyFill="1" applyBorder="1" applyAlignment="1">
      <alignment horizontal="left" vertical="center" wrapText="1"/>
    </xf>
    <xf numFmtId="0" fontId="14" fillId="0" borderId="0" xfId="2" applyFont="1" applyFill="1" applyBorder="1" applyAlignment="1">
      <alignment vertical="center" wrapText="1"/>
    </xf>
    <xf numFmtId="0" fontId="14" fillId="0" borderId="0" xfId="0" applyFont="1" applyAlignment="1">
      <alignment vertical="center"/>
    </xf>
    <xf numFmtId="0" fontId="13" fillId="2" borderId="0" xfId="0" applyFont="1" applyFill="1"/>
    <xf numFmtId="0" fontId="31" fillId="0" borderId="0" xfId="0" applyFont="1" applyBorder="1" applyAlignment="1">
      <alignment wrapText="1"/>
    </xf>
    <xf numFmtId="0" fontId="8" fillId="0" borderId="0" xfId="0" applyFont="1" applyAlignment="1">
      <alignment wrapText="1"/>
    </xf>
    <xf numFmtId="0" fontId="34" fillId="0" borderId="0" xfId="0" applyFont="1"/>
    <xf numFmtId="0" fontId="13" fillId="3" borderId="0" xfId="0" applyFont="1" applyFill="1" applyBorder="1"/>
    <xf numFmtId="0" fontId="13" fillId="3" borderId="0" xfId="0" applyFont="1" applyFill="1" applyBorder="1" applyAlignment="1">
      <alignment horizontal="right"/>
    </xf>
    <xf numFmtId="0" fontId="13" fillId="0" borderId="0" xfId="0" applyFont="1" applyFill="1" applyBorder="1" applyAlignment="1">
      <alignment horizontal="right"/>
    </xf>
    <xf numFmtId="0" fontId="8" fillId="0" borderId="0" xfId="0" applyFont="1" applyFill="1" applyAlignment="1" applyProtection="1">
      <alignment horizontal="right"/>
    </xf>
    <xf numFmtId="3" fontId="8" fillId="0" borderId="0" xfId="0" applyNumberFormat="1" applyFont="1" applyFill="1" applyProtection="1"/>
    <xf numFmtId="1" fontId="8" fillId="0" borderId="0" xfId="0" applyNumberFormat="1" applyFont="1"/>
    <xf numFmtId="0" fontId="7" fillId="0" borderId="0" xfId="0" applyFont="1"/>
    <xf numFmtId="167" fontId="13" fillId="0" borderId="0" xfId="0" applyNumberFormat="1" applyFont="1" applyAlignment="1">
      <alignment horizontal="left" indent="1"/>
    </xf>
    <xf numFmtId="14" fontId="13" fillId="0" borderId="0" xfId="0" applyNumberFormat="1" applyFont="1"/>
    <xf numFmtId="167" fontId="13" fillId="0" borderId="0" xfId="0" applyNumberFormat="1" applyFont="1"/>
    <xf numFmtId="165" fontId="13" fillId="0" borderId="0" xfId="0" applyNumberFormat="1" applyFont="1" applyFill="1"/>
    <xf numFmtId="3" fontId="13" fillId="0" borderId="0" xfId="0" applyNumberFormat="1" applyFont="1" applyFill="1"/>
    <xf numFmtId="0" fontId="2" fillId="0" borderId="0" xfId="0" applyFont="1" applyBorder="1"/>
    <xf numFmtId="0" fontId="2" fillId="0" borderId="0" xfId="0" applyFont="1" applyBorder="1" applyAlignment="1">
      <alignment horizontal="center"/>
    </xf>
    <xf numFmtId="0" fontId="6" fillId="0" borderId="0" xfId="1" quotePrefix="1" applyAlignment="1" applyProtection="1"/>
    <xf numFmtId="0" fontId="13" fillId="0" borderId="0" xfId="0" applyFont="1" applyAlignment="1"/>
    <xf numFmtId="0" fontId="14" fillId="0" borderId="0" xfId="0" applyFont="1" applyFill="1" applyBorder="1"/>
    <xf numFmtId="0" fontId="14" fillId="0" borderId="0" xfId="0" applyFont="1" applyBorder="1"/>
    <xf numFmtId="0" fontId="7" fillId="0" borderId="0" xfId="0" applyFont="1" applyAlignment="1">
      <alignment horizontal="left" vertical="center" wrapText="1"/>
    </xf>
    <xf numFmtId="0" fontId="40" fillId="0" borderId="0" xfId="0" applyFont="1"/>
    <xf numFmtId="0" fontId="14" fillId="0" borderId="0" xfId="3" applyFont="1"/>
    <xf numFmtId="3" fontId="14" fillId="0" borderId="0" xfId="0" applyNumberFormat="1" applyFont="1"/>
    <xf numFmtId="165" fontId="13" fillId="0" borderId="0" xfId="0" applyNumberFormat="1" applyFont="1" applyAlignment="1">
      <alignment horizontal="right"/>
    </xf>
    <xf numFmtId="165" fontId="13" fillId="0" borderId="0" xfId="0" applyNumberFormat="1" applyFont="1" applyBorder="1" applyAlignment="1">
      <alignment horizontal="right"/>
    </xf>
    <xf numFmtId="168" fontId="13" fillId="0" borderId="0" xfId="0" applyNumberFormat="1" applyFont="1"/>
    <xf numFmtId="0" fontId="8" fillId="0" borderId="0" xfId="0" applyFont="1" applyAlignment="1">
      <alignment horizontal="left" indent="1"/>
    </xf>
    <xf numFmtId="0" fontId="7" fillId="0" borderId="0" xfId="0" applyFont="1" applyAlignment="1">
      <alignment wrapText="1"/>
    </xf>
    <xf numFmtId="0" fontId="13" fillId="0" borderId="0" xfId="0" applyFont="1" applyAlignment="1">
      <alignment horizontal="justify" vertical="center" wrapText="1"/>
    </xf>
    <xf numFmtId="3" fontId="40" fillId="0" borderId="0" xfId="0" applyNumberFormat="1" applyFont="1"/>
    <xf numFmtId="2" fontId="13" fillId="0" borderId="0" xfId="0" applyNumberFormat="1" applyFont="1"/>
    <xf numFmtId="0" fontId="31" fillId="0" borderId="0" xfId="0" applyFont="1" applyAlignment="1">
      <alignment vertical="center"/>
    </xf>
    <xf numFmtId="0" fontId="31" fillId="0" borderId="1" xfId="0" applyFont="1" applyBorder="1"/>
    <xf numFmtId="0" fontId="13" fillId="0" borderId="0" xfId="0" applyNumberFormat="1" applyFont="1"/>
    <xf numFmtId="0" fontId="32" fillId="0" borderId="0" xfId="0" applyFont="1" applyAlignment="1"/>
    <xf numFmtId="165" fontId="14" fillId="0" borderId="0" xfId="0" applyNumberFormat="1" applyFont="1" applyFill="1" applyBorder="1"/>
    <xf numFmtId="165" fontId="14" fillId="0" borderId="0" xfId="0" applyNumberFormat="1" applyFont="1"/>
    <xf numFmtId="0" fontId="6" fillId="0" borderId="0" xfId="1" quotePrefix="1" applyBorder="1" applyAlignment="1" applyProtection="1"/>
    <xf numFmtId="0" fontId="13" fillId="0" borderId="0" xfId="0" applyFont="1" applyAlignment="1">
      <alignment wrapText="1"/>
    </xf>
  </cellXfs>
  <cellStyles count="5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52"/>
    <cellStyle name="Normal 2 2" xfId="47"/>
    <cellStyle name="Normal 3" xfId="3"/>
    <cellStyle name="Normal 3 2" xfId="51"/>
    <cellStyle name="Normal 3 3" xfId="48"/>
    <cellStyle name="Normal 4" xfId="49"/>
    <cellStyle name="Normal 4 2" xfId="46"/>
    <cellStyle name="Normal 5" xfId="43"/>
    <cellStyle name="Normal_File22_Sweden" xfId="2"/>
    <cellStyle name="Note 2" xfId="45"/>
    <cellStyle name="Output" xfId="12" builtinId="21" customBuiltin="1"/>
    <cellStyle name="Percent 3" xfId="44"/>
    <cellStyle name="Title 2" xfId="50"/>
    <cellStyle name="Total" xfId="18"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sz="900"/>
              <a:t>Mynd 13. Samanburður á uppgjörstíma yfir dag (uppgjör á klst. fresti)</a:t>
            </a:r>
            <a:r>
              <a:rPr lang="is-IS" sz="900" baseline="0"/>
              <a:t> í stórgreiðslukerfum</a:t>
            </a:r>
            <a:endParaRPr lang="is-IS" sz="9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lineChart>
        <c:grouping val="standard"/>
        <c:varyColors val="0"/>
        <c:ser>
          <c:idx val="0"/>
          <c:order val="0"/>
          <c:tx>
            <c:strRef>
              <c:f>[1]Sheet1!$E$4</c:f>
              <c:strCache>
                <c:ptCount val="1"/>
                <c:pt idx="0">
                  <c:v>Ísland</c:v>
                </c:pt>
              </c:strCache>
            </c:strRef>
          </c:tx>
          <c:spPr>
            <a:ln w="28575" cap="rnd">
              <a:solidFill>
                <a:schemeClr val="accent1"/>
              </a:solidFill>
              <a:round/>
            </a:ln>
            <a:effectLst/>
          </c:spPr>
          <c:marker>
            <c:symbol val="none"/>
          </c:marker>
          <c:cat>
            <c:strRef>
              <c:f>[1]Sheet1!$D$5:$D$17</c:f>
              <c:strCache>
                <c:ptCount val="13"/>
                <c:pt idx="0">
                  <c:v>0,229166667</c:v>
                </c:pt>
                <c:pt idx="1">
                  <c:v>0,270833333</c:v>
                </c:pt>
                <c:pt idx="2">
                  <c:v>0,3125</c:v>
                </c:pt>
                <c:pt idx="3">
                  <c:v>0,354166667</c:v>
                </c:pt>
                <c:pt idx="4">
                  <c:v>0,395833333</c:v>
                </c:pt>
                <c:pt idx="5">
                  <c:v>0,4375</c:v>
                </c:pt>
                <c:pt idx="6">
                  <c:v>0,479166667</c:v>
                </c:pt>
                <c:pt idx="7">
                  <c:v>0,520833333</c:v>
                </c:pt>
                <c:pt idx="8">
                  <c:v>0,5625</c:v>
                </c:pt>
                <c:pt idx="9">
                  <c:v>0,604166667</c:v>
                </c:pt>
                <c:pt idx="10">
                  <c:v>0,645833333</c:v>
                </c:pt>
                <c:pt idx="11">
                  <c:v>16.30</c:v>
                </c:pt>
                <c:pt idx="12">
                  <c:v>0,708333333</c:v>
                </c:pt>
              </c:strCache>
            </c:strRef>
          </c:cat>
          <c:val>
            <c:numRef>
              <c:f>[1]Sheet1!$E$5:$E$17</c:f>
              <c:numCache>
                <c:formatCode>General</c:formatCode>
                <c:ptCount val="13"/>
                <c:pt idx="4">
                  <c:v>23.886470351724299</c:v>
                </c:pt>
                <c:pt idx="5">
                  <c:v>13.026387674305001</c:v>
                </c:pt>
                <c:pt idx="6">
                  <c:v>11.1925758172427</c:v>
                </c:pt>
                <c:pt idx="7">
                  <c:v>8.6482496918070009</c:v>
                </c:pt>
                <c:pt idx="8">
                  <c:v>8.1248053111512704</c:v>
                </c:pt>
                <c:pt idx="9">
                  <c:v>11.4446371213504</c:v>
                </c:pt>
                <c:pt idx="10">
                  <c:v>12.493282407429099</c:v>
                </c:pt>
                <c:pt idx="11">
                  <c:v>11.1835916249902</c:v>
                </c:pt>
              </c:numCache>
            </c:numRef>
          </c:val>
          <c:smooth val="0"/>
        </c:ser>
        <c:ser>
          <c:idx val="1"/>
          <c:order val="1"/>
          <c:tx>
            <c:strRef>
              <c:f>[1]Sheet1!$F$4</c:f>
              <c:strCache>
                <c:ptCount val="1"/>
                <c:pt idx="0">
                  <c:v>Noregur</c:v>
                </c:pt>
              </c:strCache>
            </c:strRef>
          </c:tx>
          <c:spPr>
            <a:ln w="28575" cap="rnd">
              <a:solidFill>
                <a:schemeClr val="accent2"/>
              </a:solidFill>
              <a:round/>
            </a:ln>
            <a:effectLst/>
          </c:spPr>
          <c:marker>
            <c:symbol val="none"/>
          </c:marker>
          <c:cat>
            <c:strRef>
              <c:f>[1]Sheet1!$D$5:$D$17</c:f>
              <c:strCache>
                <c:ptCount val="13"/>
                <c:pt idx="0">
                  <c:v>0,229166667</c:v>
                </c:pt>
                <c:pt idx="1">
                  <c:v>0,270833333</c:v>
                </c:pt>
                <c:pt idx="2">
                  <c:v>0,3125</c:v>
                </c:pt>
                <c:pt idx="3">
                  <c:v>0,354166667</c:v>
                </c:pt>
                <c:pt idx="4">
                  <c:v>0,395833333</c:v>
                </c:pt>
                <c:pt idx="5">
                  <c:v>0,4375</c:v>
                </c:pt>
                <c:pt idx="6">
                  <c:v>0,479166667</c:v>
                </c:pt>
                <c:pt idx="7">
                  <c:v>0,520833333</c:v>
                </c:pt>
                <c:pt idx="8">
                  <c:v>0,5625</c:v>
                </c:pt>
                <c:pt idx="9">
                  <c:v>0,604166667</c:v>
                </c:pt>
                <c:pt idx="10">
                  <c:v>0,645833333</c:v>
                </c:pt>
                <c:pt idx="11">
                  <c:v>16.30</c:v>
                </c:pt>
                <c:pt idx="12">
                  <c:v>0,708333333</c:v>
                </c:pt>
              </c:strCache>
            </c:strRef>
          </c:cat>
          <c:val>
            <c:numRef>
              <c:f>[1]Sheet1!$F$5:$F$17</c:f>
              <c:numCache>
                <c:formatCode>General</c:formatCode>
                <c:ptCount val="13"/>
                <c:pt idx="0">
                  <c:v>16.862167928128699</c:v>
                </c:pt>
                <c:pt idx="1">
                  <c:v>5.52311127303477</c:v>
                </c:pt>
                <c:pt idx="2">
                  <c:v>4.2115031843778201</c:v>
                </c:pt>
                <c:pt idx="3">
                  <c:v>3.8472107680626402</c:v>
                </c:pt>
                <c:pt idx="4">
                  <c:v>3.53512035910193</c:v>
                </c:pt>
                <c:pt idx="5">
                  <c:v>17.7396115294647</c:v>
                </c:pt>
                <c:pt idx="6">
                  <c:v>6.6660745522140301</c:v>
                </c:pt>
                <c:pt idx="7">
                  <c:v>17.648999575672999</c:v>
                </c:pt>
                <c:pt idx="8">
                  <c:v>8.87138723716299</c:v>
                </c:pt>
                <c:pt idx="9">
                  <c:v>6.5643613885446603</c:v>
                </c:pt>
                <c:pt idx="10">
                  <c:v>8.5255734006707105</c:v>
                </c:pt>
                <c:pt idx="11">
                  <c:v>4.8788035640705803E-3</c:v>
                </c:pt>
              </c:numCache>
            </c:numRef>
          </c:val>
          <c:smooth val="0"/>
        </c:ser>
        <c:ser>
          <c:idx val="2"/>
          <c:order val="2"/>
          <c:tx>
            <c:strRef>
              <c:f>[1]Sheet1!$G$4</c:f>
              <c:strCache>
                <c:ptCount val="1"/>
                <c:pt idx="0">
                  <c:v>Svíþjóð</c:v>
                </c:pt>
              </c:strCache>
            </c:strRef>
          </c:tx>
          <c:spPr>
            <a:ln w="28575" cap="rnd">
              <a:solidFill>
                <a:schemeClr val="accent3"/>
              </a:solidFill>
              <a:round/>
            </a:ln>
            <a:effectLst/>
          </c:spPr>
          <c:marker>
            <c:symbol val="none"/>
          </c:marker>
          <c:cat>
            <c:strRef>
              <c:f>[1]Sheet1!$D$5:$D$17</c:f>
              <c:strCache>
                <c:ptCount val="13"/>
                <c:pt idx="0">
                  <c:v>0,229166667</c:v>
                </c:pt>
                <c:pt idx="1">
                  <c:v>0,270833333</c:v>
                </c:pt>
                <c:pt idx="2">
                  <c:v>0,3125</c:v>
                </c:pt>
                <c:pt idx="3">
                  <c:v>0,354166667</c:v>
                </c:pt>
                <c:pt idx="4">
                  <c:v>0,395833333</c:v>
                </c:pt>
                <c:pt idx="5">
                  <c:v>0,4375</c:v>
                </c:pt>
                <c:pt idx="6">
                  <c:v>0,479166667</c:v>
                </c:pt>
                <c:pt idx="7">
                  <c:v>0,520833333</c:v>
                </c:pt>
                <c:pt idx="8">
                  <c:v>0,5625</c:v>
                </c:pt>
                <c:pt idx="9">
                  <c:v>0,604166667</c:v>
                </c:pt>
                <c:pt idx="10">
                  <c:v>0,645833333</c:v>
                </c:pt>
                <c:pt idx="11">
                  <c:v>16.30</c:v>
                </c:pt>
                <c:pt idx="12">
                  <c:v>0,708333333</c:v>
                </c:pt>
              </c:strCache>
            </c:strRef>
          </c:cat>
          <c:val>
            <c:numRef>
              <c:f>[1]Sheet1!$G$5:$G$17</c:f>
              <c:numCache>
                <c:formatCode>General</c:formatCode>
                <c:ptCount val="13"/>
                <c:pt idx="2">
                  <c:v>34.705845841330699</c:v>
                </c:pt>
                <c:pt idx="3">
                  <c:v>5.1150706159735302</c:v>
                </c:pt>
                <c:pt idx="4">
                  <c:v>7.1901770935682601</c:v>
                </c:pt>
                <c:pt idx="5">
                  <c:v>12.798089280723</c:v>
                </c:pt>
                <c:pt idx="6">
                  <c:v>6.9417210177144897</c:v>
                </c:pt>
                <c:pt idx="7">
                  <c:v>3.73653558579388</c:v>
                </c:pt>
                <c:pt idx="8">
                  <c:v>4.4050634300743399</c:v>
                </c:pt>
                <c:pt idx="9">
                  <c:v>6.4578781476273601</c:v>
                </c:pt>
                <c:pt idx="10">
                  <c:v>3.8114635178138401</c:v>
                </c:pt>
                <c:pt idx="11">
                  <c:v>8.5044175627556697</c:v>
                </c:pt>
                <c:pt idx="12">
                  <c:v>6.3337379066249104</c:v>
                </c:pt>
              </c:numCache>
            </c:numRef>
          </c:val>
          <c:smooth val="0"/>
        </c:ser>
        <c:dLbls>
          <c:showLegendKey val="0"/>
          <c:showVal val="0"/>
          <c:showCatName val="0"/>
          <c:showSerName val="0"/>
          <c:showPercent val="0"/>
          <c:showBubbleSize val="0"/>
        </c:dLbls>
        <c:smooth val="0"/>
        <c:axId val="691787128"/>
        <c:axId val="691785952"/>
      </c:lineChart>
      <c:catAx>
        <c:axId val="691787128"/>
        <c:scaling>
          <c:orientation val="minMax"/>
        </c:scaling>
        <c:delete val="0"/>
        <c:axPos val="b"/>
        <c:numFmt formatCode="hh:mm;@"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691785952"/>
        <c:crosses val="autoZero"/>
        <c:auto val="1"/>
        <c:lblAlgn val="ctr"/>
        <c:lblOffset val="100"/>
        <c:noMultiLvlLbl val="0"/>
      </c:catAx>
      <c:valAx>
        <c:axId val="691785952"/>
        <c:scaling>
          <c:orientation val="minMax"/>
        </c:scaling>
        <c:delete val="0"/>
        <c:axPos val="l"/>
        <c:majorGridlines>
          <c:spPr>
            <a:ln w="9525" cap="flat" cmpd="sng" algn="ctr">
              <a:solidFill>
                <a:schemeClr val="tx1"/>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691787128"/>
        <c:crosses val="autoZero"/>
        <c:crossBetween val="between"/>
      </c:valAx>
      <c:spPr>
        <a:noFill/>
        <a:ln>
          <a:solidFill>
            <a:schemeClr val="tx1"/>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8</xdr:row>
      <xdr:rowOff>0</xdr:rowOff>
    </xdr:from>
    <xdr:to>
      <xdr:col>11</xdr:col>
      <xdr:colOff>590550</xdr:colOff>
      <xdr:row>24</xdr:row>
      <xdr:rowOff>152400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it%202018\Vidauki%202018\mynd%2014%20samanbur&#240;ur%20uppgj&#246;rst&#237;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E4" t="str">
            <v>Ísland</v>
          </cell>
          <cell r="F4" t="str">
            <v>Noregur</v>
          </cell>
          <cell r="G4" t="str">
            <v>Svíþjóð</v>
          </cell>
        </row>
        <row r="5">
          <cell r="D5">
            <v>0.22916666666666666</v>
          </cell>
          <cell r="F5">
            <v>16.862167928128699</v>
          </cell>
        </row>
        <row r="6">
          <cell r="D6">
            <v>0.27083333333333331</v>
          </cell>
          <cell r="F6">
            <v>5.52311127303477</v>
          </cell>
        </row>
        <row r="7">
          <cell r="D7">
            <v>0.3125</v>
          </cell>
          <cell r="F7">
            <v>4.2115031843778201</v>
          </cell>
          <cell r="G7">
            <v>34.705845841330699</v>
          </cell>
        </row>
        <row r="8">
          <cell r="D8">
            <v>0.35416666666666669</v>
          </cell>
          <cell r="F8">
            <v>3.8472107680626402</v>
          </cell>
          <cell r="G8">
            <v>5.1150706159735302</v>
          </cell>
        </row>
        <row r="9">
          <cell r="D9">
            <v>0.39583333333333331</v>
          </cell>
          <cell r="E9">
            <v>23.886470351724299</v>
          </cell>
          <cell r="F9">
            <v>3.53512035910193</v>
          </cell>
          <cell r="G9">
            <v>7.1901770935682601</v>
          </cell>
        </row>
        <row r="10">
          <cell r="D10">
            <v>0.4375</v>
          </cell>
          <cell r="E10">
            <v>13.026387674305001</v>
          </cell>
          <cell r="F10">
            <v>17.7396115294647</v>
          </cell>
          <cell r="G10">
            <v>12.798089280723</v>
          </cell>
        </row>
        <row r="11">
          <cell r="D11">
            <v>0.47916666666666669</v>
          </cell>
          <cell r="E11">
            <v>11.1925758172427</v>
          </cell>
          <cell r="F11">
            <v>6.6660745522140301</v>
          </cell>
          <cell r="G11">
            <v>6.9417210177144897</v>
          </cell>
        </row>
        <row r="12">
          <cell r="D12">
            <v>0.52083333333333337</v>
          </cell>
          <cell r="E12">
            <v>8.6482496918070009</v>
          </cell>
          <cell r="F12">
            <v>17.648999575672999</v>
          </cell>
          <cell r="G12">
            <v>3.73653558579388</v>
          </cell>
        </row>
        <row r="13">
          <cell r="D13">
            <v>0.5625</v>
          </cell>
          <cell r="E13">
            <v>8.1248053111512704</v>
          </cell>
          <cell r="F13">
            <v>8.87138723716299</v>
          </cell>
          <cell r="G13">
            <v>4.4050634300743399</v>
          </cell>
        </row>
        <row r="14">
          <cell r="D14">
            <v>0.60416666666666663</v>
          </cell>
          <cell r="E14">
            <v>11.4446371213504</v>
          </cell>
          <cell r="F14">
            <v>6.5643613885446603</v>
          </cell>
          <cell r="G14">
            <v>6.4578781476273601</v>
          </cell>
        </row>
        <row r="15">
          <cell r="D15">
            <v>0.64583333333333337</v>
          </cell>
          <cell r="E15">
            <v>12.493282407429099</v>
          </cell>
          <cell r="F15">
            <v>8.5255734006707105</v>
          </cell>
          <cell r="G15">
            <v>3.8114635178138401</v>
          </cell>
        </row>
        <row r="16">
          <cell r="D16" t="str">
            <v>16.30</v>
          </cell>
          <cell r="E16">
            <v>11.1835916249902</v>
          </cell>
          <cell r="F16">
            <v>4.8788035640705803E-3</v>
          </cell>
          <cell r="G16">
            <v>8.5044175627556697</v>
          </cell>
        </row>
        <row r="17">
          <cell r="D17">
            <v>0.70833333333333337</v>
          </cell>
          <cell r="G17">
            <v>6.3337379066249104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61"/>
  <sheetViews>
    <sheetView tabSelected="1" workbookViewId="0">
      <selection activeCell="I13" sqref="I13"/>
    </sheetView>
  </sheetViews>
  <sheetFormatPr defaultColWidth="9.140625" defaultRowHeight="12.75" x14ac:dyDescent="0.2"/>
  <cols>
    <col min="1" max="1" width="7.7109375" style="3" customWidth="1"/>
    <col min="2" max="2" width="6.42578125" style="3" bestFit="1" customWidth="1"/>
    <col min="3" max="3" width="4.85546875" style="3" bestFit="1" customWidth="1"/>
    <col min="4" max="4" width="85.28515625" style="3" bestFit="1" customWidth="1"/>
    <col min="5" max="16384" width="9.140625" style="3"/>
  </cols>
  <sheetData>
    <row r="1" spans="1:4" x14ac:dyDescent="0.2">
      <c r="A1" s="2" t="s">
        <v>653</v>
      </c>
      <c r="B1" s="1"/>
    </row>
    <row r="5" spans="1:4" x14ac:dyDescent="0.2">
      <c r="A5" s="4" t="s">
        <v>11</v>
      </c>
      <c r="B5" s="5" t="s">
        <v>8</v>
      </c>
      <c r="C5" s="5" t="s">
        <v>9</v>
      </c>
      <c r="D5" s="5" t="s">
        <v>10</v>
      </c>
    </row>
    <row r="6" spans="1:4" ht="15" x14ac:dyDescent="0.25">
      <c r="A6" s="73" t="s">
        <v>326</v>
      </c>
      <c r="B6" s="74">
        <v>1</v>
      </c>
      <c r="C6" s="73"/>
      <c r="D6" s="97" t="s">
        <v>456</v>
      </c>
    </row>
    <row r="7" spans="1:4" ht="15" x14ac:dyDescent="0.25">
      <c r="A7" s="3" t="s">
        <v>7</v>
      </c>
      <c r="B7" s="6">
        <v>2</v>
      </c>
      <c r="C7" s="6"/>
      <c r="D7" s="75" t="s">
        <v>406</v>
      </c>
    </row>
    <row r="8" spans="1:4" ht="18" x14ac:dyDescent="0.25">
      <c r="A8" s="3" t="s">
        <v>326</v>
      </c>
      <c r="B8" s="6">
        <v>3</v>
      </c>
      <c r="C8" s="6"/>
      <c r="D8" s="75" t="s">
        <v>655</v>
      </c>
    </row>
    <row r="9" spans="1:4" ht="15" x14ac:dyDescent="0.25">
      <c r="A9" s="3" t="s">
        <v>326</v>
      </c>
      <c r="B9" s="6">
        <v>4</v>
      </c>
      <c r="C9" s="6"/>
      <c r="D9" s="75" t="s">
        <v>397</v>
      </c>
    </row>
    <row r="10" spans="1:4" ht="15" x14ac:dyDescent="0.25">
      <c r="A10" s="3" t="s">
        <v>7</v>
      </c>
      <c r="B10" s="6">
        <v>5</v>
      </c>
      <c r="C10" s="6"/>
      <c r="D10" s="75" t="s">
        <v>404</v>
      </c>
    </row>
    <row r="11" spans="1:4" ht="15" x14ac:dyDescent="0.25">
      <c r="A11" s="3" t="s">
        <v>7</v>
      </c>
      <c r="B11" s="6">
        <v>6</v>
      </c>
      <c r="C11" s="6"/>
      <c r="D11" s="75" t="s">
        <v>401</v>
      </c>
    </row>
    <row r="12" spans="1:4" ht="15" x14ac:dyDescent="0.25">
      <c r="A12" s="3" t="s">
        <v>326</v>
      </c>
      <c r="B12" s="6">
        <v>7</v>
      </c>
      <c r="C12" s="6"/>
      <c r="D12" s="75" t="s">
        <v>610</v>
      </c>
    </row>
    <row r="13" spans="1:4" ht="15" x14ac:dyDescent="0.25">
      <c r="A13" s="3" t="s">
        <v>326</v>
      </c>
      <c r="B13" s="6">
        <v>8</v>
      </c>
      <c r="C13" s="6"/>
      <c r="D13" s="75" t="s">
        <v>611</v>
      </c>
    </row>
    <row r="14" spans="1:4" ht="15" x14ac:dyDescent="0.25">
      <c r="A14" s="3" t="s">
        <v>7</v>
      </c>
      <c r="B14" s="6">
        <v>9</v>
      </c>
      <c r="C14" s="6"/>
      <c r="D14" s="75" t="s">
        <v>613</v>
      </c>
    </row>
    <row r="15" spans="1:4" ht="15" x14ac:dyDescent="0.25">
      <c r="A15" s="3" t="s">
        <v>7</v>
      </c>
      <c r="B15" s="6">
        <v>10</v>
      </c>
      <c r="C15" s="6"/>
      <c r="D15" s="75" t="s">
        <v>583</v>
      </c>
    </row>
    <row r="16" spans="1:4" ht="15" x14ac:dyDescent="0.25">
      <c r="A16" s="3" t="s">
        <v>7</v>
      </c>
      <c r="B16" s="6">
        <v>11</v>
      </c>
      <c r="C16" s="6"/>
      <c r="D16" s="75" t="s">
        <v>641</v>
      </c>
    </row>
    <row r="17" spans="1:4" ht="15" x14ac:dyDescent="0.25">
      <c r="A17" s="3" t="s">
        <v>7</v>
      </c>
      <c r="B17" s="6">
        <v>12</v>
      </c>
      <c r="C17" s="6"/>
      <c r="D17" s="75" t="s">
        <v>640</v>
      </c>
    </row>
    <row r="18" spans="1:4" ht="15" x14ac:dyDescent="0.25">
      <c r="A18" s="3" t="s">
        <v>7</v>
      </c>
      <c r="B18" s="6">
        <v>13</v>
      </c>
      <c r="C18" s="6"/>
      <c r="D18" s="75" t="s">
        <v>388</v>
      </c>
    </row>
    <row r="19" spans="1:4" ht="15" x14ac:dyDescent="0.25">
      <c r="A19" s="3" t="s">
        <v>7</v>
      </c>
      <c r="B19" s="6">
        <v>14</v>
      </c>
      <c r="C19" s="6"/>
      <c r="D19" s="75" t="s">
        <v>616</v>
      </c>
    </row>
    <row r="20" spans="1:4" ht="15" x14ac:dyDescent="0.25">
      <c r="A20" s="3" t="s">
        <v>7</v>
      </c>
      <c r="B20" s="6">
        <v>15</v>
      </c>
      <c r="C20" s="6"/>
      <c r="D20" s="75" t="s">
        <v>389</v>
      </c>
    </row>
    <row r="21" spans="1:4" ht="18" x14ac:dyDescent="0.25">
      <c r="A21" s="3" t="s">
        <v>7</v>
      </c>
      <c r="B21" s="6">
        <v>16</v>
      </c>
      <c r="C21" s="6"/>
      <c r="D21" s="75" t="s">
        <v>654</v>
      </c>
    </row>
    <row r="22" spans="1:4" ht="15" x14ac:dyDescent="0.25">
      <c r="A22" s="3" t="s">
        <v>7</v>
      </c>
      <c r="B22" s="6">
        <v>17</v>
      </c>
      <c r="C22" s="6"/>
      <c r="D22" s="75" t="s">
        <v>617</v>
      </c>
    </row>
    <row r="23" spans="1:4" ht="15" x14ac:dyDescent="0.25">
      <c r="A23" s="3" t="s">
        <v>7</v>
      </c>
      <c r="B23" s="6">
        <v>18</v>
      </c>
      <c r="C23" s="6"/>
      <c r="D23" s="75" t="s">
        <v>618</v>
      </c>
    </row>
    <row r="24" spans="1:4" ht="15" x14ac:dyDescent="0.25">
      <c r="A24" s="3" t="s">
        <v>7</v>
      </c>
      <c r="B24" s="6">
        <v>19</v>
      </c>
      <c r="C24" s="6"/>
      <c r="D24" s="75" t="s">
        <v>588</v>
      </c>
    </row>
    <row r="25" spans="1:4" ht="15" x14ac:dyDescent="0.25">
      <c r="A25" s="3" t="s">
        <v>7</v>
      </c>
      <c r="B25" s="6">
        <v>20</v>
      </c>
      <c r="C25" s="6"/>
      <c r="D25" s="75" t="s">
        <v>621</v>
      </c>
    </row>
    <row r="26" spans="1:4" ht="15" x14ac:dyDescent="0.25">
      <c r="A26" s="3" t="s">
        <v>326</v>
      </c>
      <c r="B26" s="6">
        <v>21</v>
      </c>
      <c r="D26" s="75" t="s">
        <v>457</v>
      </c>
    </row>
    <row r="27" spans="1:4" ht="15" x14ac:dyDescent="0.25">
      <c r="A27" s="3" t="s">
        <v>7</v>
      </c>
      <c r="B27" s="6">
        <v>22</v>
      </c>
      <c r="D27" s="75" t="s">
        <v>461</v>
      </c>
    </row>
    <row r="28" spans="1:4" ht="15" x14ac:dyDescent="0.25">
      <c r="A28" s="3" t="s">
        <v>326</v>
      </c>
      <c r="B28" s="6">
        <v>23</v>
      </c>
      <c r="D28" s="75" t="s">
        <v>371</v>
      </c>
    </row>
    <row r="29" spans="1:4" ht="15" x14ac:dyDescent="0.25">
      <c r="A29" s="3" t="s">
        <v>7</v>
      </c>
      <c r="B29" s="6">
        <v>24</v>
      </c>
      <c r="D29" s="75" t="s">
        <v>44</v>
      </c>
    </row>
    <row r="30" spans="1:4" ht="15" x14ac:dyDescent="0.25">
      <c r="A30" s="3" t="s">
        <v>326</v>
      </c>
      <c r="B30" s="6">
        <v>25</v>
      </c>
      <c r="D30" s="75" t="s">
        <v>339</v>
      </c>
    </row>
    <row r="31" spans="1:4" ht="15" x14ac:dyDescent="0.25">
      <c r="A31" s="3" t="s">
        <v>326</v>
      </c>
      <c r="B31" s="6">
        <v>26</v>
      </c>
      <c r="D31" s="75" t="s">
        <v>327</v>
      </c>
    </row>
    <row r="32" spans="1:4" ht="15" x14ac:dyDescent="0.25">
      <c r="A32" s="3" t="s">
        <v>326</v>
      </c>
      <c r="B32" s="6">
        <v>27</v>
      </c>
      <c r="D32" s="75" t="s">
        <v>646</v>
      </c>
    </row>
    <row r="33" spans="1:4" ht="15" x14ac:dyDescent="0.25">
      <c r="A33" s="3" t="s">
        <v>7</v>
      </c>
      <c r="B33" s="6">
        <v>28</v>
      </c>
      <c r="D33" s="75" t="s">
        <v>337</v>
      </c>
    </row>
    <row r="34" spans="1:4" ht="15" x14ac:dyDescent="0.25">
      <c r="A34" s="3" t="s">
        <v>326</v>
      </c>
      <c r="B34" s="6">
        <v>29</v>
      </c>
      <c r="D34" s="75" t="s">
        <v>46</v>
      </c>
    </row>
    <row r="35" spans="1:4" ht="15" x14ac:dyDescent="0.25">
      <c r="A35" s="3" t="s">
        <v>326</v>
      </c>
      <c r="B35" s="6">
        <v>30</v>
      </c>
      <c r="D35" s="75" t="s">
        <v>346</v>
      </c>
    </row>
    <row r="36" spans="1:4" ht="15" x14ac:dyDescent="0.25">
      <c r="A36" s="3" t="s">
        <v>326</v>
      </c>
      <c r="B36" s="6">
        <v>31</v>
      </c>
      <c r="D36" s="75" t="s">
        <v>395</v>
      </c>
    </row>
    <row r="37" spans="1:4" ht="15" x14ac:dyDescent="0.25">
      <c r="A37" s="3" t="s">
        <v>326</v>
      </c>
      <c r="B37" s="6">
        <v>32</v>
      </c>
      <c r="D37" s="75" t="s">
        <v>396</v>
      </c>
    </row>
    <row r="38" spans="1:4" ht="18" x14ac:dyDescent="0.25">
      <c r="A38" s="3" t="s">
        <v>326</v>
      </c>
      <c r="B38" s="6">
        <v>33</v>
      </c>
      <c r="D38" s="75" t="s">
        <v>650</v>
      </c>
    </row>
    <row r="39" spans="1:4" ht="15" x14ac:dyDescent="0.25">
      <c r="A39" s="3" t="s">
        <v>326</v>
      </c>
      <c r="B39" s="6">
        <v>34</v>
      </c>
      <c r="D39" s="75" t="s">
        <v>458</v>
      </c>
    </row>
    <row r="40" spans="1:4" ht="15" x14ac:dyDescent="0.25">
      <c r="A40" s="3" t="s">
        <v>326</v>
      </c>
      <c r="B40" s="6">
        <v>35</v>
      </c>
      <c r="D40" s="75" t="s">
        <v>459</v>
      </c>
    </row>
    <row r="41" spans="1:4" ht="15" x14ac:dyDescent="0.25">
      <c r="A41" s="3" t="s">
        <v>326</v>
      </c>
      <c r="B41" s="6">
        <v>36</v>
      </c>
      <c r="D41" s="75" t="s">
        <v>435</v>
      </c>
    </row>
    <row r="42" spans="1:4" ht="15" x14ac:dyDescent="0.25">
      <c r="A42" s="3" t="s">
        <v>326</v>
      </c>
      <c r="B42" s="6">
        <v>37</v>
      </c>
      <c r="D42" s="75" t="s">
        <v>605</v>
      </c>
    </row>
    <row r="43" spans="1:4" ht="18" x14ac:dyDescent="0.25">
      <c r="A43" s="3" t="s">
        <v>326</v>
      </c>
      <c r="B43" s="6">
        <v>38</v>
      </c>
      <c r="D43" s="75" t="s">
        <v>651</v>
      </c>
    </row>
    <row r="44" spans="1:4" ht="18" x14ac:dyDescent="0.25">
      <c r="A44" s="3" t="s">
        <v>326</v>
      </c>
      <c r="B44" s="6">
        <v>39</v>
      </c>
      <c r="D44" s="75" t="s">
        <v>652</v>
      </c>
    </row>
    <row r="45" spans="1:4" x14ac:dyDescent="0.2">
      <c r="B45" s="6"/>
    </row>
    <row r="46" spans="1:4" x14ac:dyDescent="0.2">
      <c r="B46" s="6"/>
    </row>
    <row r="47" spans="1:4" x14ac:dyDescent="0.2">
      <c r="B47" s="6"/>
    </row>
    <row r="48" spans="1:4" x14ac:dyDescent="0.2">
      <c r="B48" s="6"/>
    </row>
    <row r="49" spans="1:4" ht="15" x14ac:dyDescent="0.25">
      <c r="B49" s="6"/>
      <c r="D49" s="75"/>
    </row>
    <row r="51" spans="1:4" s="2" customFormat="1" x14ac:dyDescent="0.2">
      <c r="A51" s="5" t="s">
        <v>12</v>
      </c>
      <c r="B51" s="5" t="s">
        <v>8</v>
      </c>
      <c r="C51" s="5" t="s">
        <v>9</v>
      </c>
      <c r="D51" s="5" t="s">
        <v>13</v>
      </c>
    </row>
    <row r="52" spans="1:4" ht="15" x14ac:dyDescent="0.25">
      <c r="A52" s="3" t="s">
        <v>14</v>
      </c>
      <c r="B52" s="6">
        <v>1</v>
      </c>
      <c r="C52" s="6"/>
      <c r="D52" s="75" t="s">
        <v>393</v>
      </c>
    </row>
    <row r="53" spans="1:4" ht="15" x14ac:dyDescent="0.25">
      <c r="A53" s="3" t="s">
        <v>14</v>
      </c>
      <c r="B53" s="6">
        <v>2</v>
      </c>
      <c r="C53" s="6"/>
      <c r="D53" s="75" t="s">
        <v>334</v>
      </c>
    </row>
    <row r="54" spans="1:4" x14ac:dyDescent="0.2">
      <c r="A54" s="3" t="s">
        <v>14</v>
      </c>
      <c r="B54" s="6">
        <v>3</v>
      </c>
      <c r="C54" s="6"/>
    </row>
    <row r="55" spans="1:4" x14ac:dyDescent="0.2">
      <c r="A55" s="3" t="s">
        <v>14</v>
      </c>
      <c r="B55" s="6">
        <v>4</v>
      </c>
      <c r="C55" s="6"/>
    </row>
    <row r="56" spans="1:4" x14ac:dyDescent="0.2">
      <c r="A56" s="3" t="s">
        <v>14</v>
      </c>
      <c r="B56" s="6">
        <v>5</v>
      </c>
      <c r="C56" s="6"/>
    </row>
    <row r="57" spans="1:4" x14ac:dyDescent="0.2">
      <c r="A57" s="3" t="s">
        <v>14</v>
      </c>
      <c r="B57" s="6">
        <v>6</v>
      </c>
      <c r="C57" s="6"/>
    </row>
    <row r="58" spans="1:4" x14ac:dyDescent="0.2">
      <c r="A58" s="3" t="s">
        <v>14</v>
      </c>
      <c r="B58" s="6">
        <v>7</v>
      </c>
      <c r="C58" s="6"/>
    </row>
    <row r="59" spans="1:4" x14ac:dyDescent="0.2">
      <c r="B59" s="6"/>
    </row>
    <row r="60" spans="1:4" x14ac:dyDescent="0.2">
      <c r="B60" s="6"/>
    </row>
    <row r="61" spans="1:4" x14ac:dyDescent="0.2">
      <c r="B61" s="6"/>
    </row>
  </sheetData>
  <hyperlinks>
    <hyperlink ref="D52" location="'Tafla 1'!A1" display="'Tafla 1'!A1"/>
    <hyperlink ref="D53" location="'Tafla 2'!A1" display="'Tafla 2'!A1"/>
    <hyperlink ref="D6" location="'Mynd 1'!A1" display="'Mynd 1'!A1"/>
    <hyperlink ref="D7" location="'Mynd 2'!A1" display="'Mynd 2'!A1"/>
    <hyperlink ref="D8" location="'Mynd 3'!A1" display="'Mynd 3'!A1"/>
    <hyperlink ref="D9" location="'Mynd 4'!A1" display="'Mynd 4'!A1"/>
    <hyperlink ref="D10" location="'Mynd 5'!A1" display="'Mynd 5'!A1"/>
    <hyperlink ref="D11" location="'Mynd 6'!A1" display="'Mynd 6'!A1"/>
    <hyperlink ref="D12" location="'Mynd 7'!A1" display="'Mynd 7'!A1"/>
    <hyperlink ref="D13" location="'Mynd 8'!A1" display="'Mynd 8'!A1"/>
    <hyperlink ref="D14" location="'Mynd 9'!A1" display="'Mynd 9'!A1"/>
    <hyperlink ref="D15" location="'Mynd 10'!A1" display="'Mynd 10'!A1"/>
    <hyperlink ref="D16" location="'Mynd 11'!A1" display="'Mynd 11'!A1"/>
    <hyperlink ref="D17" location="'Mynd 12'!A1" display="'Mynd 12'!A1"/>
    <hyperlink ref="D18" location="'M13'!A1" display="'M13'!A1"/>
    <hyperlink ref="D19" location="'Mynd 14'!A1" display="'Mynd 14'!A1"/>
    <hyperlink ref="D20" location="'Mynd 15'!A1" display="'Mynd 15'!A1"/>
    <hyperlink ref="D21" location="'Mynd 16'!A1" display="'Mynd 16'!A1"/>
    <hyperlink ref="D22" location="'Mynd 17'!A1" display="'Mynd 17'!A1"/>
    <hyperlink ref="D23" location="'Mynd 18'!A1" display="'Mynd 18'!A1"/>
    <hyperlink ref="D24" location="'Mynd 19'!A1" display="'Mynd 19'!A1"/>
    <hyperlink ref="D25" location="'Mynd 20'!A1" display="'Mynd 20'!A1"/>
    <hyperlink ref="D26" location="'Mynd 21'!A1" display="'Mynd 21'!A1"/>
    <hyperlink ref="D27" location="'Mynd 22'!A1" display="'Mynd 22'!A1"/>
    <hyperlink ref="D28" location="'Mynd 23'!A1" display="'Mynd 23'!A1"/>
    <hyperlink ref="D29" location="'Mynd 24'!A1" display="'Mynd 24'!A1"/>
    <hyperlink ref="D30" location="'Mynd 25'!A1" display="'Mynd 25'!A1"/>
    <hyperlink ref="D31" location="'Mynd 26'!A1" display="'Mynd 26'!A1"/>
    <hyperlink ref="D32" location="'Mynd 27'!A1" display="'Mynd 27'!A1"/>
    <hyperlink ref="D33" location="'Mynd 28'!A1" display="'Mynd 28'!A1"/>
    <hyperlink ref="D34" location="'Mynd 29'!A1" display="'Mynd 29'!A1"/>
    <hyperlink ref="D35" location="'Mynd 30'!A1" display="'Mynd 30'!A1"/>
    <hyperlink ref="D36" location="'Mynd 31'!A1" display="'Mynd 31'!A1"/>
    <hyperlink ref="D37" location="'Mynd 32'!A1" display="'Mynd 32'!A1"/>
    <hyperlink ref="D38" location="'Mynd 33'!A1" display="'Mynd 33'!A1"/>
    <hyperlink ref="D39" location="'Mynd 34'!A1" display="'Mynd 34'!A1"/>
    <hyperlink ref="D40" location="'Mynd 35'!A1" display="'Mynd 35'!A1"/>
    <hyperlink ref="D41" location="'Mynd 36'!A1" display="'Mynd 36'!A1"/>
    <hyperlink ref="D42" location="'Mynd 37'!A1" display="'Mynd 37'!A1"/>
    <hyperlink ref="D43" location="'Mynd 38'!A1" display="'Mynd 38'!A1"/>
    <hyperlink ref="D44" location="'Mynd 39'!A1" display="'Mynd 39'!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2"/>
  <sheetViews>
    <sheetView workbookViewId="0">
      <selection activeCell="B4" sqref="B4"/>
    </sheetView>
  </sheetViews>
  <sheetFormatPr defaultRowHeight="15" x14ac:dyDescent="0.25"/>
  <sheetData>
    <row r="1" spans="1:24" x14ac:dyDescent="0.25">
      <c r="A1" s="22"/>
      <c r="B1" s="43" t="s">
        <v>52</v>
      </c>
    </row>
    <row r="2" spans="1:24" x14ac:dyDescent="0.25">
      <c r="A2" s="22"/>
      <c r="B2" s="43" t="s">
        <v>20</v>
      </c>
    </row>
    <row r="3" spans="1:24" x14ac:dyDescent="0.25">
      <c r="A3" s="22"/>
      <c r="B3" s="44" t="s">
        <v>450</v>
      </c>
    </row>
    <row r="4" spans="1:24" ht="18" customHeight="1" x14ac:dyDescent="0.25">
      <c r="A4" s="45" t="s">
        <v>0</v>
      </c>
      <c r="B4" s="76" t="s">
        <v>613</v>
      </c>
    </row>
    <row r="5" spans="1:24" x14ac:dyDescent="0.25">
      <c r="A5" s="45" t="s">
        <v>1</v>
      </c>
      <c r="B5" s="22"/>
    </row>
    <row r="6" spans="1:24" x14ac:dyDescent="0.25">
      <c r="A6" s="45" t="s">
        <v>2</v>
      </c>
      <c r="B6" s="22" t="s">
        <v>25</v>
      </c>
    </row>
    <row r="7" spans="1:24" x14ac:dyDescent="0.25">
      <c r="A7" s="45" t="s">
        <v>3</v>
      </c>
      <c r="B7" s="46" t="s">
        <v>446</v>
      </c>
    </row>
    <row r="8" spans="1:24" x14ac:dyDescent="0.25">
      <c r="A8" s="45" t="s">
        <v>4</v>
      </c>
      <c r="B8" s="22" t="s">
        <v>24</v>
      </c>
    </row>
    <row r="9" spans="1:24" x14ac:dyDescent="0.25">
      <c r="A9" s="45" t="s">
        <v>5</v>
      </c>
      <c r="B9" s="22"/>
    </row>
    <row r="10" spans="1:24" x14ac:dyDescent="0.25">
      <c r="A10" s="47" t="s">
        <v>6</v>
      </c>
      <c r="B10" s="22"/>
    </row>
    <row r="11" spans="1:24"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row>
    <row r="12" spans="1:24" x14ac:dyDescent="0.25">
      <c r="B12" s="82" t="s">
        <v>53</v>
      </c>
      <c r="C12" s="82" t="s">
        <v>54</v>
      </c>
      <c r="D12" s="82" t="s">
        <v>55</v>
      </c>
      <c r="E12" s="82" t="s">
        <v>56</v>
      </c>
      <c r="F12" s="82" t="s">
        <v>57</v>
      </c>
    </row>
    <row r="13" spans="1:24" x14ac:dyDescent="0.25">
      <c r="A13" s="25"/>
      <c r="B13" s="24" t="s">
        <v>58</v>
      </c>
      <c r="C13" s="24">
        <v>41.59779614325069</v>
      </c>
      <c r="D13" s="24">
        <v>11.294765840220386</v>
      </c>
      <c r="E13" s="24">
        <v>10.743801652892563</v>
      </c>
      <c r="F13" s="24">
        <v>36.363636363636367</v>
      </c>
    </row>
    <row r="14" spans="1:24" x14ac:dyDescent="0.25">
      <c r="B14" s="24" t="s">
        <v>59</v>
      </c>
      <c r="C14" s="24">
        <v>53.024911032028463</v>
      </c>
      <c r="D14" s="24">
        <v>11.032028469750891</v>
      </c>
      <c r="E14" s="24">
        <v>10.320284697508896</v>
      </c>
      <c r="F14" s="24">
        <v>25.622775800711743</v>
      </c>
    </row>
    <row r="15" spans="1:24" x14ac:dyDescent="0.25">
      <c r="B15" s="24" t="s">
        <v>60</v>
      </c>
      <c r="C15" s="24">
        <v>59.288537549407117</v>
      </c>
      <c r="D15" s="24">
        <v>11.067193675889328</v>
      </c>
      <c r="E15" s="24">
        <v>10.671936758893279</v>
      </c>
      <c r="F15" s="24">
        <v>18.972332015810274</v>
      </c>
    </row>
    <row r="16" spans="1:24" x14ac:dyDescent="0.25">
      <c r="B16" s="24" t="s">
        <v>61</v>
      </c>
      <c r="C16" s="24">
        <v>55.555555555555557</v>
      </c>
      <c r="D16" s="24">
        <v>15.079365079365079</v>
      </c>
      <c r="E16" s="24">
        <v>9.5238095238095237</v>
      </c>
      <c r="F16" s="24">
        <v>19.841269841269842</v>
      </c>
    </row>
    <row r="17" spans="2:6" x14ac:dyDescent="0.25">
      <c r="B17" s="24" t="s">
        <v>62</v>
      </c>
      <c r="C17" s="24">
        <v>52.434456928838948</v>
      </c>
      <c r="D17" s="24">
        <v>13.108614232209737</v>
      </c>
      <c r="E17" s="24">
        <v>8.239700374531834</v>
      </c>
      <c r="F17" s="24">
        <v>26.217228464419474</v>
      </c>
    </row>
    <row r="18" spans="2:6" x14ac:dyDescent="0.25">
      <c r="B18" s="24" t="s">
        <v>63</v>
      </c>
      <c r="C18" s="24">
        <v>61.883408071748882</v>
      </c>
      <c r="D18" s="24">
        <v>10.31390134529148</v>
      </c>
      <c r="E18" s="24">
        <v>14.798206278026907</v>
      </c>
      <c r="F18" s="24">
        <v>13.004484304932735</v>
      </c>
    </row>
    <row r="19" spans="2:6" x14ac:dyDescent="0.25">
      <c r="B19" s="24" t="s">
        <v>64</v>
      </c>
      <c r="C19" s="24">
        <v>56.615384615384613</v>
      </c>
      <c r="D19" s="24">
        <v>9.5384615384615383</v>
      </c>
      <c r="E19" s="24">
        <v>10.76923076923077</v>
      </c>
      <c r="F19" s="24">
        <v>23.076923076923077</v>
      </c>
    </row>
    <row r="20" spans="2:6" x14ac:dyDescent="0.25">
      <c r="B20" s="24" t="s">
        <v>65</v>
      </c>
      <c r="C20" s="24">
        <v>54.468085106382979</v>
      </c>
      <c r="D20" s="24">
        <v>9.3617021276595747</v>
      </c>
      <c r="E20" s="24">
        <v>12.76595744680851</v>
      </c>
      <c r="F20" s="24">
        <v>23.404255319148938</v>
      </c>
    </row>
    <row r="21" spans="2:6" x14ac:dyDescent="0.25">
      <c r="B21" s="24" t="s">
        <v>66</v>
      </c>
      <c r="C21" s="24">
        <v>62.149532710280376</v>
      </c>
      <c r="D21" s="24">
        <v>7.4766355140186906</v>
      </c>
      <c r="E21" s="24">
        <v>10.2803738317757</v>
      </c>
      <c r="F21" s="24">
        <v>20.093457943925234</v>
      </c>
    </row>
    <row r="22" spans="2:6" x14ac:dyDescent="0.25">
      <c r="B22" s="24" t="s">
        <v>67</v>
      </c>
      <c r="C22" s="24">
        <v>56.763925729442967</v>
      </c>
      <c r="D22" s="24">
        <v>13.527851458885943</v>
      </c>
      <c r="E22" s="24">
        <v>11.140583554376658</v>
      </c>
      <c r="F22" s="24">
        <v>18.567639257294431</v>
      </c>
    </row>
    <row r="23" spans="2:6" x14ac:dyDescent="0.25">
      <c r="B23" s="24" t="s">
        <v>68</v>
      </c>
      <c r="C23" s="24">
        <v>57.525083612040127</v>
      </c>
      <c r="D23" s="24">
        <v>15.384615384615385</v>
      </c>
      <c r="E23" s="24">
        <v>11.817168338907468</v>
      </c>
      <c r="F23" s="24">
        <v>15.273132664437011</v>
      </c>
    </row>
    <row r="24" spans="2:6" x14ac:dyDescent="0.25">
      <c r="B24" s="24" t="s">
        <v>69</v>
      </c>
      <c r="C24" s="24">
        <v>59.375</v>
      </c>
      <c r="D24" s="24">
        <v>11.160714285714286</v>
      </c>
      <c r="E24" s="24">
        <v>6.6964285714285712</v>
      </c>
      <c r="F24" s="24">
        <v>22.767857142857142</v>
      </c>
    </row>
    <row r="25" spans="2:6" x14ac:dyDescent="0.25">
      <c r="B25" s="24" t="s">
        <v>70</v>
      </c>
      <c r="C25" s="24">
        <v>48.453608247422679</v>
      </c>
      <c r="D25" s="24">
        <v>9.9656357388316152</v>
      </c>
      <c r="E25" s="24">
        <v>8.5910652920962196</v>
      </c>
      <c r="F25" s="24">
        <v>32.989690721649481</v>
      </c>
    </row>
    <row r="26" spans="2:6" x14ac:dyDescent="0.25">
      <c r="B26" s="24" t="s">
        <v>71</v>
      </c>
      <c r="C26" s="24">
        <v>61.570247933884289</v>
      </c>
      <c r="D26" s="24">
        <v>7.0247933884297522</v>
      </c>
      <c r="E26" s="24">
        <v>9.9173553719008272</v>
      </c>
      <c r="F26" s="24">
        <v>21.487603305785125</v>
      </c>
    </row>
    <row r="27" spans="2:6" x14ac:dyDescent="0.25">
      <c r="B27" s="24" t="s">
        <v>72</v>
      </c>
      <c r="C27" s="24">
        <v>67.5</v>
      </c>
      <c r="D27" s="24">
        <v>12.5</v>
      </c>
      <c r="E27" s="24">
        <v>7.0000000000000009</v>
      </c>
      <c r="F27" s="24">
        <v>13</v>
      </c>
    </row>
    <row r="28" spans="2:6" x14ac:dyDescent="0.25">
      <c r="B28" s="24" t="s">
        <v>73</v>
      </c>
      <c r="C28" s="24">
        <v>56.79012345679012</v>
      </c>
      <c r="D28" s="24">
        <v>15.22633744855967</v>
      </c>
      <c r="E28" s="24">
        <v>9.4650205761316872</v>
      </c>
      <c r="F28" s="24">
        <v>18.518518518518519</v>
      </c>
    </row>
    <row r="29" spans="2:6" x14ac:dyDescent="0.25">
      <c r="B29" s="24" t="s">
        <v>74</v>
      </c>
      <c r="C29" s="24">
        <v>53.174603174603178</v>
      </c>
      <c r="D29" s="24">
        <v>9.5238095238095237</v>
      </c>
      <c r="E29" s="24">
        <v>11.904761904761903</v>
      </c>
      <c r="F29" s="24">
        <v>25.396825396825395</v>
      </c>
    </row>
    <row r="30" spans="2:6" x14ac:dyDescent="0.25">
      <c r="B30" s="24" t="s">
        <v>75</v>
      </c>
      <c r="C30" s="24">
        <v>48.958333333333329</v>
      </c>
      <c r="D30" s="24">
        <v>8.3333333333333321</v>
      </c>
      <c r="E30" s="24">
        <v>15.625</v>
      </c>
      <c r="F30" s="24">
        <v>27.083333333333332</v>
      </c>
    </row>
    <row r="31" spans="2:6" x14ac:dyDescent="0.25">
      <c r="B31" s="24" t="s">
        <v>76</v>
      </c>
      <c r="C31" s="24">
        <v>58.441558441558442</v>
      </c>
      <c r="D31" s="24">
        <v>11.255411255411255</v>
      </c>
      <c r="E31" s="24">
        <v>9.9567099567099575</v>
      </c>
      <c r="F31" s="24">
        <v>20.346320346320347</v>
      </c>
    </row>
    <row r="32" spans="2:6" x14ac:dyDescent="0.25">
      <c r="B32" s="24" t="s">
        <v>77</v>
      </c>
      <c r="C32" s="24">
        <v>55.670103092783506</v>
      </c>
      <c r="D32" s="24">
        <v>9.9656357388316152</v>
      </c>
      <c r="E32" s="24">
        <v>13.058419243986256</v>
      </c>
      <c r="F32" s="24">
        <v>21.305841924398624</v>
      </c>
    </row>
    <row r="33" spans="1:6" x14ac:dyDescent="0.25">
      <c r="B33" s="24" t="s">
        <v>78</v>
      </c>
      <c r="C33" s="24">
        <v>59.595959595959592</v>
      </c>
      <c r="D33" s="24">
        <v>12.878787878787879</v>
      </c>
      <c r="E33" s="24">
        <v>10.85858585858586</v>
      </c>
      <c r="F33" s="24">
        <v>16.666666666666664</v>
      </c>
    </row>
    <row r="34" spans="1:6" x14ac:dyDescent="0.25">
      <c r="B34" s="24" t="s">
        <v>79</v>
      </c>
      <c r="C34" s="24">
        <v>59.546313799621927</v>
      </c>
      <c r="D34" s="24">
        <v>15.689981096408317</v>
      </c>
      <c r="E34" s="24">
        <v>9.073724007561438</v>
      </c>
      <c r="F34" s="24">
        <v>15.689981096408317</v>
      </c>
    </row>
    <row r="35" spans="1:6" x14ac:dyDescent="0.25">
      <c r="A35" t="s">
        <v>310</v>
      </c>
      <c r="B35" s="24" t="s">
        <v>80</v>
      </c>
      <c r="C35" s="24">
        <v>52.483801295896328</v>
      </c>
      <c r="D35" s="24">
        <v>10.367170626349893</v>
      </c>
      <c r="E35" s="24">
        <v>12.742980561555076</v>
      </c>
      <c r="F35" s="24">
        <v>24.406047516198704</v>
      </c>
    </row>
    <row r="36" spans="1:6" x14ac:dyDescent="0.25">
      <c r="B36" s="24" t="s">
        <v>81</v>
      </c>
      <c r="C36" s="24">
        <v>61.842105263157897</v>
      </c>
      <c r="D36" s="24">
        <v>10.855263157894738</v>
      </c>
      <c r="E36" s="24">
        <v>8.8815789473684212</v>
      </c>
      <c r="F36" s="24">
        <v>18.421052631578945</v>
      </c>
    </row>
    <row r="37" spans="1:6" x14ac:dyDescent="0.25">
      <c r="B37" s="24" t="s">
        <v>82</v>
      </c>
      <c r="C37" s="24">
        <v>59.581881533101047</v>
      </c>
      <c r="D37" s="24">
        <v>16.027874564459928</v>
      </c>
      <c r="E37" s="24">
        <v>7.6655052264808354</v>
      </c>
      <c r="F37" s="24">
        <v>16.724738675958189</v>
      </c>
    </row>
    <row r="38" spans="1:6" x14ac:dyDescent="0.25">
      <c r="B38" s="24" t="s">
        <v>83</v>
      </c>
      <c r="C38" s="24">
        <v>62.552831783601015</v>
      </c>
      <c r="D38" s="24">
        <v>14.623837700760777</v>
      </c>
      <c r="E38" s="24">
        <v>8.5376162299239216</v>
      </c>
      <c r="F38" s="24">
        <v>14.285714285714285</v>
      </c>
    </row>
    <row r="39" spans="1:6" x14ac:dyDescent="0.25">
      <c r="B39" s="24" t="s">
        <v>84</v>
      </c>
      <c r="C39" s="24">
        <v>60.431654676258994</v>
      </c>
      <c r="D39" s="24">
        <v>10.431654676258994</v>
      </c>
      <c r="E39" s="24">
        <v>6.1151079136690649</v>
      </c>
      <c r="F39" s="24">
        <v>23.021582733812952</v>
      </c>
    </row>
    <row r="40" spans="1:6" x14ac:dyDescent="0.25">
      <c r="B40" s="24" t="s">
        <v>85</v>
      </c>
      <c r="C40" s="24">
        <v>57.322175732217573</v>
      </c>
      <c r="D40" s="24">
        <v>10.87866108786611</v>
      </c>
      <c r="E40" s="24">
        <v>8.7866108786610866</v>
      </c>
      <c r="F40" s="24">
        <v>23.01255230125523</v>
      </c>
    </row>
    <row r="41" spans="1:6" x14ac:dyDescent="0.25">
      <c r="B41" s="24" t="s">
        <v>86</v>
      </c>
      <c r="C41" s="24">
        <v>59.388646288209614</v>
      </c>
      <c r="D41" s="24">
        <v>11.353711790393014</v>
      </c>
      <c r="E41" s="24">
        <v>10.480349344978166</v>
      </c>
      <c r="F41" s="24">
        <v>18.777292576419214</v>
      </c>
    </row>
    <row r="42" spans="1:6" x14ac:dyDescent="0.25">
      <c r="B42" s="24" t="s">
        <v>87</v>
      </c>
      <c r="C42" s="24">
        <v>54.51977401129944</v>
      </c>
      <c r="D42" s="24">
        <v>12.711864406779661</v>
      </c>
      <c r="E42" s="24">
        <v>10.734463276836157</v>
      </c>
      <c r="F42" s="24">
        <v>22.033898305084744</v>
      </c>
    </row>
    <row r="43" spans="1:6" x14ac:dyDescent="0.25">
      <c r="B43" s="24" t="s">
        <v>88</v>
      </c>
      <c r="C43" s="24">
        <v>62.751677852348998</v>
      </c>
      <c r="D43" s="24">
        <v>6.375838926174497</v>
      </c>
      <c r="E43" s="24">
        <v>8.724832214765101</v>
      </c>
      <c r="F43" s="24">
        <v>22.14765100671141</v>
      </c>
    </row>
    <row r="44" spans="1:6" x14ac:dyDescent="0.25">
      <c r="B44" s="24" t="s">
        <v>89</v>
      </c>
      <c r="C44" s="24">
        <v>58.745874587458744</v>
      </c>
      <c r="D44" s="24">
        <v>12.211221122112212</v>
      </c>
      <c r="E44" s="24">
        <v>7.2607260726072615</v>
      </c>
      <c r="F44" s="24">
        <v>21.782178217821784</v>
      </c>
    </row>
    <row r="45" spans="1:6" x14ac:dyDescent="0.25">
      <c r="B45" s="24" t="s">
        <v>90</v>
      </c>
      <c r="C45" s="24">
        <v>55.674518201284798</v>
      </c>
      <c r="D45" s="24">
        <v>14.23982869379015</v>
      </c>
      <c r="E45" s="24">
        <v>12.633832976445397</v>
      </c>
      <c r="F45" s="24">
        <v>17.45182012847966</v>
      </c>
    </row>
    <row r="46" spans="1:6" x14ac:dyDescent="0.25">
      <c r="B46" s="24" t="s">
        <v>91</v>
      </c>
      <c r="C46" s="24">
        <v>53.4965034965035</v>
      </c>
      <c r="D46" s="24">
        <v>12.937062937062937</v>
      </c>
      <c r="E46" s="24">
        <v>9.44055944055944</v>
      </c>
      <c r="F46" s="24">
        <v>24.125874125874127</v>
      </c>
    </row>
    <row r="47" spans="1:6" x14ac:dyDescent="0.25">
      <c r="B47" s="24" t="s">
        <v>92</v>
      </c>
      <c r="C47" s="24">
        <v>52.040816326530617</v>
      </c>
      <c r="D47" s="24">
        <v>11.224489795918368</v>
      </c>
      <c r="E47" s="24">
        <v>9.4387755102040813</v>
      </c>
      <c r="F47" s="24">
        <v>27.295918367346939</v>
      </c>
    </row>
    <row r="48" spans="1:6" x14ac:dyDescent="0.25">
      <c r="B48" s="24" t="s">
        <v>93</v>
      </c>
      <c r="C48" s="24">
        <v>58.629441624365484</v>
      </c>
      <c r="D48" s="24">
        <v>11.167512690355331</v>
      </c>
      <c r="E48" s="24">
        <v>10.406091370558377</v>
      </c>
      <c r="F48" s="24">
        <v>19.796954314720814</v>
      </c>
    </row>
    <row r="49" spans="1:6" x14ac:dyDescent="0.25">
      <c r="B49" s="24" t="s">
        <v>94</v>
      </c>
      <c r="C49" s="24">
        <v>53.763440860215049</v>
      </c>
      <c r="D49" s="24">
        <v>11.827956989247312</v>
      </c>
      <c r="E49" s="24">
        <v>10.394265232974909</v>
      </c>
      <c r="F49" s="24">
        <v>24.014336917562723</v>
      </c>
    </row>
    <row r="50" spans="1:6" x14ac:dyDescent="0.25">
      <c r="B50" s="24" t="s">
        <v>95</v>
      </c>
      <c r="C50" s="24">
        <v>57.692307692307686</v>
      </c>
      <c r="D50" s="24">
        <v>11.188811188811188</v>
      </c>
      <c r="E50" s="24">
        <v>11.188811188811188</v>
      </c>
      <c r="F50" s="24">
        <v>19.93006993006993</v>
      </c>
    </row>
    <row r="51" spans="1:6" x14ac:dyDescent="0.25">
      <c r="B51" s="24" t="s">
        <v>96</v>
      </c>
      <c r="C51" s="24">
        <v>55.776892430278878</v>
      </c>
      <c r="D51" s="24">
        <v>10.358565737051793</v>
      </c>
      <c r="E51" s="24">
        <v>13.147410358565736</v>
      </c>
      <c r="F51" s="24">
        <v>20.717131474103585</v>
      </c>
    </row>
    <row r="52" spans="1:6" x14ac:dyDescent="0.25">
      <c r="B52" s="24" t="s">
        <v>97</v>
      </c>
      <c r="C52" s="24">
        <v>60.517799352750814</v>
      </c>
      <c r="D52" s="24">
        <v>13.915857605177994</v>
      </c>
      <c r="E52" s="24">
        <v>10.355987055016183</v>
      </c>
      <c r="F52" s="24">
        <v>15.210355987055015</v>
      </c>
    </row>
    <row r="53" spans="1:6" x14ac:dyDescent="0.25">
      <c r="B53" s="24" t="s">
        <v>98</v>
      </c>
      <c r="C53" s="24">
        <v>55.211267605633807</v>
      </c>
      <c r="D53" s="24">
        <v>12.676056338028168</v>
      </c>
      <c r="E53" s="24">
        <v>9.577464788732394</v>
      </c>
      <c r="F53" s="24">
        <v>22.535211267605636</v>
      </c>
    </row>
    <row r="54" spans="1:6" x14ac:dyDescent="0.25">
      <c r="B54" s="24" t="s">
        <v>99</v>
      </c>
      <c r="C54" s="24">
        <v>58.650519031141869</v>
      </c>
      <c r="D54" s="24">
        <v>13.84083044982699</v>
      </c>
      <c r="E54" s="24">
        <v>9.5155709342560559</v>
      </c>
      <c r="F54" s="24">
        <v>17.993079584775089</v>
      </c>
    </row>
    <row r="55" spans="1:6" x14ac:dyDescent="0.25">
      <c r="A55" t="s">
        <v>309</v>
      </c>
      <c r="B55" s="24" t="s">
        <v>100</v>
      </c>
      <c r="C55" s="24">
        <v>55.662188099808063</v>
      </c>
      <c r="D55" s="24">
        <v>12.859884836852206</v>
      </c>
      <c r="E55" s="24">
        <v>10.940499040307101</v>
      </c>
      <c r="F55" s="24">
        <v>20.537428023032632</v>
      </c>
    </row>
    <row r="56" spans="1:6" x14ac:dyDescent="0.25">
      <c r="B56" s="24" t="s">
        <v>101</v>
      </c>
      <c r="C56" s="24">
        <v>57.582938388625593</v>
      </c>
      <c r="D56" s="24">
        <v>9.7156398104265413</v>
      </c>
      <c r="E56" s="24">
        <v>10.189573459715639</v>
      </c>
      <c r="F56" s="24">
        <v>22.511848341232227</v>
      </c>
    </row>
    <row r="57" spans="1:6" x14ac:dyDescent="0.25">
      <c r="B57" s="24" t="s">
        <v>102</v>
      </c>
      <c r="C57" s="24">
        <v>52.454780361757102</v>
      </c>
      <c r="D57" s="24">
        <v>12.144702842377262</v>
      </c>
      <c r="E57" s="24">
        <v>10.594315245478036</v>
      </c>
      <c r="F57" s="24">
        <v>24.806201550387598</v>
      </c>
    </row>
    <row r="58" spans="1:6" x14ac:dyDescent="0.25">
      <c r="B58" s="24" t="s">
        <v>103</v>
      </c>
      <c r="C58" s="24">
        <v>56.730769230769226</v>
      </c>
      <c r="D58" s="24">
        <v>10.897435897435898</v>
      </c>
      <c r="E58" s="24">
        <v>10.576923076923077</v>
      </c>
      <c r="F58" s="24">
        <v>21.794871794871796</v>
      </c>
    </row>
    <row r="59" spans="1:6" x14ac:dyDescent="0.25">
      <c r="B59" s="24" t="s">
        <v>104</v>
      </c>
      <c r="C59" s="24">
        <v>57.371794871794869</v>
      </c>
      <c r="D59" s="24">
        <v>10.256410256410255</v>
      </c>
      <c r="E59" s="24">
        <v>10.897435897435898</v>
      </c>
      <c r="F59" s="24">
        <v>21.474358974358974</v>
      </c>
    </row>
    <row r="60" spans="1:6" x14ac:dyDescent="0.25">
      <c r="B60" s="24" t="s">
        <v>105</v>
      </c>
      <c r="C60" s="24">
        <v>58.441558441558442</v>
      </c>
      <c r="D60" s="24">
        <v>12.012987012987013</v>
      </c>
      <c r="E60" s="24">
        <v>8.1168831168831161</v>
      </c>
      <c r="F60" s="24">
        <v>21.428571428571427</v>
      </c>
    </row>
    <row r="61" spans="1:6" x14ac:dyDescent="0.25">
      <c r="B61" s="24" t="s">
        <v>106</v>
      </c>
      <c r="C61" s="24">
        <v>53.246753246753244</v>
      </c>
      <c r="D61" s="24">
        <v>9.9567099567099575</v>
      </c>
      <c r="E61" s="24">
        <v>9.0909090909090917</v>
      </c>
      <c r="F61" s="24">
        <v>27.705627705627705</v>
      </c>
    </row>
    <row r="62" spans="1:6" x14ac:dyDescent="0.25">
      <c r="B62" s="24" t="s">
        <v>107</v>
      </c>
      <c r="C62" s="24">
        <v>53.246753246753244</v>
      </c>
      <c r="D62" s="24">
        <v>11.428571428571429</v>
      </c>
      <c r="E62" s="24">
        <v>10.129870129870131</v>
      </c>
      <c r="F62" s="24">
        <v>25.194805194805191</v>
      </c>
    </row>
    <row r="63" spans="1:6" x14ac:dyDescent="0.25">
      <c r="B63" s="24" t="s">
        <v>108</v>
      </c>
      <c r="C63" s="24">
        <v>52.649006622516559</v>
      </c>
      <c r="D63" s="24">
        <v>8.6092715231788084</v>
      </c>
      <c r="E63" s="24">
        <v>10.264900662251655</v>
      </c>
      <c r="F63" s="24">
        <v>28.476821192052981</v>
      </c>
    </row>
    <row r="64" spans="1:6" x14ac:dyDescent="0.25">
      <c r="B64" s="24" t="s">
        <v>109</v>
      </c>
      <c r="C64" s="24">
        <v>52.225519287833833</v>
      </c>
      <c r="D64" s="24">
        <v>13.056379821958458</v>
      </c>
      <c r="E64" s="24">
        <v>11.869436201780417</v>
      </c>
      <c r="F64" s="24">
        <v>22.848664688427299</v>
      </c>
    </row>
    <row r="65" spans="1:6" x14ac:dyDescent="0.25">
      <c r="B65" s="24" t="s">
        <v>110</v>
      </c>
      <c r="C65" s="24">
        <v>56.660412757973731</v>
      </c>
      <c r="D65" s="24">
        <v>14.258911819887429</v>
      </c>
      <c r="E65" s="24">
        <v>13.03939962476548</v>
      </c>
      <c r="F65" s="24">
        <v>16.041275797373359</v>
      </c>
    </row>
    <row r="66" spans="1:6" x14ac:dyDescent="0.25">
      <c r="B66" s="24" t="s">
        <v>111</v>
      </c>
      <c r="C66" s="24">
        <v>57.184750733137832</v>
      </c>
      <c r="D66" s="24">
        <v>9.9706744868035191</v>
      </c>
      <c r="E66" s="24">
        <v>8.5043988269794717</v>
      </c>
      <c r="F66" s="24">
        <v>24.340175953079179</v>
      </c>
    </row>
    <row r="67" spans="1:6" x14ac:dyDescent="0.25">
      <c r="B67" s="24" t="s">
        <v>112</v>
      </c>
      <c r="C67" s="24">
        <v>47.761194029850742</v>
      </c>
      <c r="D67" s="24">
        <v>10.945273631840797</v>
      </c>
      <c r="E67" s="24">
        <v>9.7014925373134329</v>
      </c>
      <c r="F67" s="24">
        <v>31.592039800995025</v>
      </c>
    </row>
    <row r="68" spans="1:6" x14ac:dyDescent="0.25">
      <c r="B68" s="24" t="s">
        <v>113</v>
      </c>
      <c r="C68" s="24">
        <v>61.818181818181813</v>
      </c>
      <c r="D68" s="24">
        <v>11.168831168831169</v>
      </c>
      <c r="E68" s="24">
        <v>8.0519480519480524</v>
      </c>
      <c r="F68" s="24">
        <v>18.961038961038962</v>
      </c>
    </row>
    <row r="69" spans="1:6" x14ac:dyDescent="0.25">
      <c r="B69" s="24" t="s">
        <v>114</v>
      </c>
      <c r="C69" s="24">
        <v>57.509157509157504</v>
      </c>
      <c r="D69" s="24">
        <v>15.018315018315018</v>
      </c>
      <c r="E69" s="24">
        <v>6.593406593406594</v>
      </c>
      <c r="F69" s="24">
        <v>20.87912087912088</v>
      </c>
    </row>
    <row r="70" spans="1:6" x14ac:dyDescent="0.25">
      <c r="B70" s="24" t="s">
        <v>115</v>
      </c>
      <c r="C70" s="24">
        <v>51.027397260273979</v>
      </c>
      <c r="D70" s="24">
        <v>14.04109589041096</v>
      </c>
      <c r="E70" s="24">
        <v>6.8493150684931505</v>
      </c>
      <c r="F70" s="24">
        <v>28.082191780821919</v>
      </c>
    </row>
    <row r="71" spans="1:6" x14ac:dyDescent="0.25">
      <c r="B71" s="24" t="s">
        <v>116</v>
      </c>
      <c r="C71" s="24">
        <v>47.756410256410255</v>
      </c>
      <c r="D71" s="24">
        <v>12.179487179487179</v>
      </c>
      <c r="E71" s="24">
        <v>12.5</v>
      </c>
      <c r="F71" s="24">
        <v>27.564102564102566</v>
      </c>
    </row>
    <row r="72" spans="1:6" x14ac:dyDescent="0.25">
      <c r="B72" s="24" t="s">
        <v>117</v>
      </c>
      <c r="C72" s="24">
        <v>62.012987012987011</v>
      </c>
      <c r="D72" s="24">
        <v>10.38961038961039</v>
      </c>
      <c r="E72" s="24">
        <v>10.714285714285714</v>
      </c>
      <c r="F72" s="24">
        <v>16.883116883116884</v>
      </c>
    </row>
    <row r="73" spans="1:6" x14ac:dyDescent="0.25">
      <c r="B73" s="24" t="s">
        <v>118</v>
      </c>
      <c r="C73" s="24">
        <v>55.020080321285135</v>
      </c>
      <c r="D73" s="24">
        <v>9.6385542168674707</v>
      </c>
      <c r="E73" s="24">
        <v>11.244979919678714</v>
      </c>
      <c r="F73" s="24">
        <v>24.096385542168676</v>
      </c>
    </row>
    <row r="74" spans="1:6" x14ac:dyDescent="0.25">
      <c r="B74" s="24" t="s">
        <v>119</v>
      </c>
      <c r="C74" s="24">
        <v>55.234657039711188</v>
      </c>
      <c r="D74" s="24">
        <v>11.191335740072201</v>
      </c>
      <c r="E74" s="24">
        <v>7.2202166064981945</v>
      </c>
      <c r="F74" s="24">
        <v>26.353790613718413</v>
      </c>
    </row>
    <row r="75" spans="1:6" x14ac:dyDescent="0.25">
      <c r="B75" s="24" t="s">
        <v>120</v>
      </c>
      <c r="C75" s="24">
        <v>56.401384083044981</v>
      </c>
      <c r="D75" s="24">
        <v>11.072664359861593</v>
      </c>
      <c r="E75" s="24">
        <v>8.9965397923875443</v>
      </c>
      <c r="F75" s="24">
        <v>23.52941176470588</v>
      </c>
    </row>
    <row r="76" spans="1:6" x14ac:dyDescent="0.25">
      <c r="B76" s="24" t="s">
        <v>121</v>
      </c>
      <c r="C76" s="24">
        <v>56.561085972850677</v>
      </c>
      <c r="D76" s="24">
        <v>13.348416289592761</v>
      </c>
      <c r="E76" s="24">
        <v>7.6923076923076925</v>
      </c>
      <c r="F76" s="24">
        <v>22.398190045248871</v>
      </c>
    </row>
    <row r="77" spans="1:6" x14ac:dyDescent="0.25">
      <c r="B77" s="24" t="s">
        <v>122</v>
      </c>
      <c r="C77" s="24">
        <v>58.792650918635168</v>
      </c>
      <c r="D77" s="24">
        <v>9.7112860892388451</v>
      </c>
      <c r="E77" s="24">
        <v>9.5800524934383215</v>
      </c>
      <c r="F77" s="24">
        <v>21.916010498687662</v>
      </c>
    </row>
    <row r="78" spans="1:6" x14ac:dyDescent="0.25">
      <c r="A78" t="s">
        <v>308</v>
      </c>
      <c r="B78" s="24" t="s">
        <v>123</v>
      </c>
      <c r="C78" s="24">
        <v>55.630630630630627</v>
      </c>
      <c r="D78" s="24">
        <v>9.6846846846846848</v>
      </c>
      <c r="E78" s="24">
        <v>8.1081081081081088</v>
      </c>
      <c r="F78" s="24">
        <v>26.576576576576578</v>
      </c>
    </row>
    <row r="79" spans="1:6" x14ac:dyDescent="0.25">
      <c r="B79" s="24" t="s">
        <v>124</v>
      </c>
      <c r="C79" s="24">
        <v>55.256064690026953</v>
      </c>
      <c r="D79" s="24">
        <v>8.6253369272237208</v>
      </c>
      <c r="E79" s="24">
        <v>9.433962264150944</v>
      </c>
      <c r="F79" s="24">
        <v>26.68463611859838</v>
      </c>
    </row>
    <row r="80" spans="1:6" x14ac:dyDescent="0.25">
      <c r="B80" s="24" t="s">
        <v>125</v>
      </c>
      <c r="C80" s="24">
        <v>60</v>
      </c>
      <c r="D80" s="24">
        <v>13.202614379084968</v>
      </c>
      <c r="E80" s="24">
        <v>10.065359477124183</v>
      </c>
      <c r="F80" s="24">
        <v>16.732026143790847</v>
      </c>
    </row>
    <row r="81" spans="1:6" x14ac:dyDescent="0.25">
      <c r="B81" s="24" t="s">
        <v>126</v>
      </c>
      <c r="C81" s="24">
        <v>54.368932038834949</v>
      </c>
      <c r="D81" s="24">
        <v>10.032362459546926</v>
      </c>
      <c r="E81" s="24">
        <v>11.003236245954692</v>
      </c>
      <c r="F81" s="24">
        <v>24.595469255663431</v>
      </c>
    </row>
    <row r="82" spans="1:6" x14ac:dyDescent="0.25">
      <c r="B82" s="24" t="s">
        <v>127</v>
      </c>
      <c r="C82" s="24">
        <v>53.651685393258433</v>
      </c>
      <c r="D82" s="24">
        <v>10.393258426966293</v>
      </c>
      <c r="E82" s="24">
        <v>9.8314606741573041</v>
      </c>
      <c r="F82" s="24">
        <v>26.123595505617981</v>
      </c>
    </row>
    <row r="83" spans="1:6" x14ac:dyDescent="0.25">
      <c r="B83" s="24" t="s">
        <v>128</v>
      </c>
      <c r="C83" s="24">
        <v>59.134615384615387</v>
      </c>
      <c r="D83" s="24">
        <v>11.298076923076923</v>
      </c>
      <c r="E83" s="24">
        <v>9.6153846153846168</v>
      </c>
      <c r="F83" s="24">
        <v>19.951923076923077</v>
      </c>
    </row>
    <row r="84" spans="1:6" x14ac:dyDescent="0.25">
      <c r="B84" s="24" t="s">
        <v>129</v>
      </c>
      <c r="C84" s="24">
        <v>53.068592057761734</v>
      </c>
      <c r="D84" s="24">
        <v>12.63537906137184</v>
      </c>
      <c r="E84" s="24">
        <v>9.3862815884476536</v>
      </c>
      <c r="F84" s="24">
        <v>24.909747292418771</v>
      </c>
    </row>
    <row r="85" spans="1:6" x14ac:dyDescent="0.25">
      <c r="B85" s="24" t="s">
        <v>130</v>
      </c>
      <c r="C85" s="24">
        <v>55.945419103313846</v>
      </c>
      <c r="D85" s="24">
        <v>12.280701754385964</v>
      </c>
      <c r="E85" s="24">
        <v>10.526315789473683</v>
      </c>
      <c r="F85" s="24">
        <v>21.247563352826511</v>
      </c>
    </row>
    <row r="86" spans="1:6" x14ac:dyDescent="0.25">
      <c r="B86" s="24" t="s">
        <v>131</v>
      </c>
      <c r="C86" s="24">
        <v>56.784968684759917</v>
      </c>
      <c r="D86" s="24">
        <v>12.839248434237996</v>
      </c>
      <c r="E86" s="24">
        <v>12.526096033402922</v>
      </c>
      <c r="F86" s="24">
        <v>17.849686847599163</v>
      </c>
    </row>
    <row r="87" spans="1:6" x14ac:dyDescent="0.25">
      <c r="B87" s="24" t="s">
        <v>132</v>
      </c>
      <c r="C87" s="24">
        <v>56.57276995305164</v>
      </c>
      <c r="D87" s="24">
        <v>11.502347417840376</v>
      </c>
      <c r="E87" s="24">
        <v>8.4507042253521121</v>
      </c>
      <c r="F87" s="24">
        <v>23.474178403755868</v>
      </c>
    </row>
    <row r="88" spans="1:6" x14ac:dyDescent="0.25">
      <c r="B88" s="24" t="s">
        <v>133</v>
      </c>
      <c r="C88" s="24">
        <v>57.391304347826086</v>
      </c>
      <c r="D88" s="24">
        <v>10</v>
      </c>
      <c r="E88" s="24">
        <v>7.608695652173914</v>
      </c>
      <c r="F88" s="24">
        <v>25</v>
      </c>
    </row>
    <row r="89" spans="1:6" x14ac:dyDescent="0.25">
      <c r="B89" s="24" t="s">
        <v>134</v>
      </c>
      <c r="C89" s="24">
        <v>64.912280701754383</v>
      </c>
      <c r="D89" s="24">
        <v>11.578947368421053</v>
      </c>
      <c r="E89" s="24">
        <v>4.5614035087719298</v>
      </c>
      <c r="F89" s="24">
        <v>18.947368421052634</v>
      </c>
    </row>
    <row r="90" spans="1:6" x14ac:dyDescent="0.25">
      <c r="B90" s="24" t="s">
        <v>135</v>
      </c>
      <c r="C90" s="24">
        <v>59.269662921348306</v>
      </c>
      <c r="D90" s="24">
        <v>13.202247191011235</v>
      </c>
      <c r="E90" s="24">
        <v>10.955056179775282</v>
      </c>
      <c r="F90" s="24">
        <v>16.573033707865168</v>
      </c>
    </row>
    <row r="91" spans="1:6" x14ac:dyDescent="0.25">
      <c r="B91" s="24" t="s">
        <v>136</v>
      </c>
      <c r="C91" s="24">
        <v>53.898305084745765</v>
      </c>
      <c r="D91" s="24">
        <v>13.898305084745763</v>
      </c>
      <c r="E91" s="24">
        <v>12.203389830508476</v>
      </c>
      <c r="F91" s="24">
        <v>20</v>
      </c>
    </row>
    <row r="92" spans="1:6" x14ac:dyDescent="0.25">
      <c r="B92" s="24" t="s">
        <v>137</v>
      </c>
      <c r="C92" s="24">
        <v>57.020057306590253</v>
      </c>
      <c r="D92" s="24">
        <v>12.893982808022923</v>
      </c>
      <c r="E92" s="24">
        <v>10.315186246418339</v>
      </c>
      <c r="F92" s="24">
        <v>19.770773638968482</v>
      </c>
    </row>
    <row r="93" spans="1:6" x14ac:dyDescent="0.25">
      <c r="B93" s="24" t="s">
        <v>138</v>
      </c>
      <c r="C93" s="24">
        <v>59.946949602122011</v>
      </c>
      <c r="D93" s="24">
        <v>13.262599469496022</v>
      </c>
      <c r="E93" s="24">
        <v>10.610079575596817</v>
      </c>
      <c r="F93" s="24">
        <v>16.180371352785148</v>
      </c>
    </row>
    <row r="94" spans="1:6" x14ac:dyDescent="0.25">
      <c r="A94" t="s">
        <v>311</v>
      </c>
      <c r="B94" s="24" t="s">
        <v>139</v>
      </c>
      <c r="C94" s="24">
        <v>56.822107081174437</v>
      </c>
      <c r="D94" s="24">
        <v>11.398963730569948</v>
      </c>
      <c r="E94" s="24">
        <v>10.189982728842832</v>
      </c>
      <c r="F94" s="24">
        <v>21.588946459412782</v>
      </c>
    </row>
    <row r="95" spans="1:6" x14ac:dyDescent="0.25">
      <c r="B95" s="24" t="s">
        <v>140</v>
      </c>
      <c r="C95" s="24">
        <v>58.513931888544889</v>
      </c>
      <c r="D95" s="24">
        <v>10.216718266253871</v>
      </c>
      <c r="E95" s="24">
        <v>10.216718266253871</v>
      </c>
      <c r="F95" s="24">
        <v>21.052631578947366</v>
      </c>
    </row>
    <row r="96" spans="1:6" x14ac:dyDescent="0.25">
      <c r="B96" s="24" t="s">
        <v>141</v>
      </c>
      <c r="C96" s="24">
        <v>59.602649006622521</v>
      </c>
      <c r="D96" s="24">
        <v>12.251655629139073</v>
      </c>
      <c r="E96" s="24">
        <v>7.6158940397350996</v>
      </c>
      <c r="F96" s="24">
        <v>20.52980132450331</v>
      </c>
    </row>
    <row r="97" spans="2:6" x14ac:dyDescent="0.25">
      <c r="B97" s="24" t="s">
        <v>142</v>
      </c>
      <c r="C97" s="24">
        <v>57.910447761194028</v>
      </c>
      <c r="D97" s="24">
        <v>12.53731343283582</v>
      </c>
      <c r="E97" s="24">
        <v>9.8507462686567173</v>
      </c>
      <c r="F97" s="24">
        <v>19.701492537313435</v>
      </c>
    </row>
    <row r="98" spans="2:6" x14ac:dyDescent="0.25">
      <c r="B98" s="24" t="s">
        <v>143</v>
      </c>
      <c r="C98" s="24">
        <v>53.903345724907062</v>
      </c>
      <c r="D98" s="24">
        <v>10.037174721189592</v>
      </c>
      <c r="E98" s="24">
        <v>5.2044609665427508</v>
      </c>
      <c r="F98" s="24">
        <v>30.855018587360593</v>
      </c>
    </row>
    <row r="99" spans="2:6" x14ac:dyDescent="0.25">
      <c r="B99" s="24" t="s">
        <v>144</v>
      </c>
      <c r="C99" s="24">
        <v>47.940074906367045</v>
      </c>
      <c r="D99" s="24">
        <v>15.730337078651685</v>
      </c>
      <c r="E99" s="24">
        <v>14.232209737827715</v>
      </c>
      <c r="F99" s="24">
        <v>22.09737827715356</v>
      </c>
    </row>
    <row r="100" spans="2:6" x14ac:dyDescent="0.25">
      <c r="B100" s="24" t="s">
        <v>145</v>
      </c>
      <c r="C100" s="24">
        <v>54.794520547945204</v>
      </c>
      <c r="D100" s="24">
        <v>11.232876712328768</v>
      </c>
      <c r="E100" s="24">
        <v>6.5753424657534243</v>
      </c>
      <c r="F100" s="24">
        <v>27.397260273972602</v>
      </c>
    </row>
    <row r="101" spans="2:6" x14ac:dyDescent="0.25">
      <c r="B101" s="24" t="s">
        <v>146</v>
      </c>
      <c r="C101" s="24">
        <v>58.634538152610439</v>
      </c>
      <c r="D101" s="24">
        <v>10.843373493975903</v>
      </c>
      <c r="E101" s="24">
        <v>8.4337349397590362</v>
      </c>
      <c r="F101" s="24">
        <v>22.08835341365462</v>
      </c>
    </row>
    <row r="102" spans="2:6" x14ac:dyDescent="0.25">
      <c r="B102" s="24" t="s">
        <v>147</v>
      </c>
      <c r="C102" s="24">
        <v>58.673469387755105</v>
      </c>
      <c r="D102" s="24">
        <v>10.459183673469388</v>
      </c>
      <c r="E102" s="24">
        <v>9.6938775510204085</v>
      </c>
      <c r="F102" s="24">
        <v>21.173469387755102</v>
      </c>
    </row>
    <row r="103" spans="2:6" x14ac:dyDescent="0.25">
      <c r="B103" s="24" t="s">
        <v>148</v>
      </c>
      <c r="C103" s="24">
        <v>58.228905597326651</v>
      </c>
      <c r="D103" s="24">
        <v>13.283208020050125</v>
      </c>
      <c r="E103" s="24">
        <v>14.619883040935672</v>
      </c>
      <c r="F103" s="24">
        <v>13.868003341687551</v>
      </c>
    </row>
    <row r="104" spans="2:6" x14ac:dyDescent="0.25">
      <c r="B104" s="24" t="s">
        <v>149</v>
      </c>
      <c r="C104" s="24">
        <v>55.589123867069489</v>
      </c>
      <c r="D104" s="24">
        <v>9.0634441087613293</v>
      </c>
      <c r="E104" s="24">
        <v>8.1570996978851973</v>
      </c>
      <c r="F104" s="24">
        <v>27.19033232628399</v>
      </c>
    </row>
    <row r="105" spans="2:6" x14ac:dyDescent="0.25">
      <c r="B105" s="24" t="s">
        <v>150</v>
      </c>
      <c r="C105" s="24">
        <v>47.471910112359552</v>
      </c>
      <c r="D105" s="24">
        <v>13.48314606741573</v>
      </c>
      <c r="E105" s="24">
        <v>10.955056179775282</v>
      </c>
      <c r="F105" s="24">
        <v>28.08988764044944</v>
      </c>
    </row>
    <row r="106" spans="2:6" x14ac:dyDescent="0.25">
      <c r="B106" s="24" t="s">
        <v>151</v>
      </c>
      <c r="C106" s="24">
        <v>56.972111553784863</v>
      </c>
      <c r="D106" s="24">
        <v>8.3665338645418323</v>
      </c>
      <c r="E106" s="24">
        <v>10.358565737051793</v>
      </c>
      <c r="F106" s="24">
        <v>24.302788844621514</v>
      </c>
    </row>
    <row r="107" spans="2:6" x14ac:dyDescent="0.25">
      <c r="B107" s="24" t="s">
        <v>152</v>
      </c>
      <c r="C107" s="24">
        <v>56.728232189973617</v>
      </c>
      <c r="D107" s="24">
        <v>11.345646437994723</v>
      </c>
      <c r="E107" s="24">
        <v>11.345646437994723</v>
      </c>
      <c r="F107" s="24">
        <v>20.580474934036939</v>
      </c>
    </row>
    <row r="108" spans="2:6" x14ac:dyDescent="0.25">
      <c r="B108" s="24" t="s">
        <v>153</v>
      </c>
      <c r="C108" s="24">
        <v>60.869565217391312</v>
      </c>
      <c r="D108" s="24">
        <v>10.434782608695652</v>
      </c>
      <c r="E108" s="24">
        <v>11.594202898550725</v>
      </c>
      <c r="F108" s="24">
        <v>17.101449275362317</v>
      </c>
    </row>
    <row r="109" spans="2:6" x14ac:dyDescent="0.25">
      <c r="B109" s="24" t="s">
        <v>154</v>
      </c>
      <c r="C109" s="24">
        <v>59.786476868327398</v>
      </c>
      <c r="D109" s="24">
        <v>8.8967971530249113</v>
      </c>
      <c r="E109" s="24">
        <v>9.252669039145907</v>
      </c>
      <c r="F109" s="24">
        <v>22.064056939501782</v>
      </c>
    </row>
    <row r="110" spans="2:6" x14ac:dyDescent="0.25">
      <c r="B110" s="24" t="s">
        <v>155</v>
      </c>
      <c r="C110" s="24">
        <v>54.107648725212464</v>
      </c>
      <c r="D110" s="24">
        <v>11.89801699716714</v>
      </c>
      <c r="E110" s="24">
        <v>9.3484419263456093</v>
      </c>
      <c r="F110" s="24">
        <v>24.645892351274785</v>
      </c>
    </row>
    <row r="111" spans="2:6" x14ac:dyDescent="0.25">
      <c r="B111" s="24" t="s">
        <v>156</v>
      </c>
      <c r="C111" s="24">
        <v>56.957928802588995</v>
      </c>
      <c r="D111" s="24">
        <v>11.326860841423949</v>
      </c>
      <c r="E111" s="24">
        <v>13.915857605177994</v>
      </c>
      <c r="F111" s="24">
        <v>17.79935275080906</v>
      </c>
    </row>
    <row r="112" spans="2:6" x14ac:dyDescent="0.25">
      <c r="B112" s="24" t="s">
        <v>157</v>
      </c>
      <c r="C112" s="24">
        <v>52.649006622516559</v>
      </c>
      <c r="D112" s="24">
        <v>12.913907284768211</v>
      </c>
      <c r="E112" s="24">
        <v>8.6092715231788084</v>
      </c>
      <c r="F112" s="24">
        <v>25.827814569536422</v>
      </c>
    </row>
    <row r="113" spans="1:6" x14ac:dyDescent="0.25">
      <c r="B113" s="24" t="s">
        <v>158</v>
      </c>
      <c r="C113" s="24">
        <v>60.807600950118768</v>
      </c>
      <c r="D113" s="24">
        <v>14.014251781472684</v>
      </c>
      <c r="E113" s="24">
        <v>8.5510688836104514</v>
      </c>
      <c r="F113" s="24">
        <v>16.6270783847981</v>
      </c>
    </row>
    <row r="114" spans="1:6" x14ac:dyDescent="0.25">
      <c r="B114" s="24" t="s">
        <v>159</v>
      </c>
      <c r="C114" s="24">
        <v>58.395245170876677</v>
      </c>
      <c r="D114" s="24">
        <v>12.778603268945021</v>
      </c>
      <c r="E114" s="24">
        <v>8.7667161961367004</v>
      </c>
      <c r="F114" s="24">
        <v>20.059435364041605</v>
      </c>
    </row>
    <row r="115" spans="1:6" x14ac:dyDescent="0.25">
      <c r="A115" t="s">
        <v>312</v>
      </c>
      <c r="B115" s="24" t="s">
        <v>160</v>
      </c>
      <c r="C115" s="24">
        <v>57.028112449799195</v>
      </c>
      <c r="D115" s="24">
        <v>11.244979919678714</v>
      </c>
      <c r="E115" s="24">
        <v>11.04417670682731</v>
      </c>
      <c r="F115" s="24">
        <v>20.682730923694777</v>
      </c>
    </row>
    <row r="116" spans="1:6" x14ac:dyDescent="0.25">
      <c r="B116" s="24" t="s">
        <v>161</v>
      </c>
      <c r="C116" s="24">
        <v>57.080610021786491</v>
      </c>
      <c r="D116" s="24">
        <v>11.76470588235294</v>
      </c>
      <c r="E116" s="24">
        <v>8.7145969498910674</v>
      </c>
      <c r="F116" s="24">
        <v>22.440087145969496</v>
      </c>
    </row>
    <row r="117" spans="1:6" x14ac:dyDescent="0.25">
      <c r="B117" s="24" t="s">
        <v>162</v>
      </c>
      <c r="C117" s="24">
        <v>66.549295774647888</v>
      </c>
      <c r="D117" s="24">
        <v>11.737089201877934</v>
      </c>
      <c r="E117" s="24">
        <v>7.981220657276995</v>
      </c>
      <c r="F117" s="24">
        <v>13.732394366197184</v>
      </c>
    </row>
    <row r="118" spans="1:6" x14ac:dyDescent="0.25">
      <c r="B118" s="24" t="s">
        <v>163</v>
      </c>
      <c r="C118" s="24">
        <v>55.757575757575765</v>
      </c>
      <c r="D118" s="24">
        <v>8.4848484848484862</v>
      </c>
      <c r="E118" s="24">
        <v>7.2727272727272725</v>
      </c>
      <c r="F118" s="24">
        <v>28.484848484848484</v>
      </c>
    </row>
    <row r="119" spans="1:6" x14ac:dyDescent="0.25">
      <c r="B119" s="24" t="s">
        <v>164</v>
      </c>
      <c r="C119" s="24">
        <v>52.509652509652504</v>
      </c>
      <c r="D119" s="24">
        <v>14.285714285714285</v>
      </c>
      <c r="E119" s="24">
        <v>6.9498069498069501</v>
      </c>
      <c r="F119" s="24">
        <v>26.254826254826252</v>
      </c>
    </row>
    <row r="120" spans="1:6" x14ac:dyDescent="0.25">
      <c r="B120" s="24" t="s">
        <v>165</v>
      </c>
      <c r="C120" s="24">
        <v>59.473684210526315</v>
      </c>
      <c r="D120" s="24">
        <v>8.4210526315789469</v>
      </c>
      <c r="E120" s="24">
        <v>10</v>
      </c>
      <c r="F120" s="24">
        <v>22.105263157894736</v>
      </c>
    </row>
    <row r="121" spans="1:6" x14ac:dyDescent="0.25">
      <c r="B121" s="24" t="s">
        <v>166</v>
      </c>
      <c r="C121" s="24">
        <v>55.967078189300409</v>
      </c>
      <c r="D121" s="24">
        <v>11.934156378600823</v>
      </c>
      <c r="E121" s="24">
        <v>9.6707818930041149</v>
      </c>
      <c r="F121" s="24">
        <v>22.427983539094651</v>
      </c>
    </row>
    <row r="122" spans="1:6" x14ac:dyDescent="0.25">
      <c r="B122" s="24" t="s">
        <v>167</v>
      </c>
      <c r="C122" s="24">
        <v>52.147239263803677</v>
      </c>
      <c r="D122" s="24">
        <v>13.803680981595093</v>
      </c>
      <c r="E122" s="24">
        <v>11.963190184049081</v>
      </c>
      <c r="F122" s="24">
        <v>22.085889570552148</v>
      </c>
    </row>
    <row r="123" spans="1:6" x14ac:dyDescent="0.25">
      <c r="B123" s="24" t="s">
        <v>168</v>
      </c>
      <c r="C123" s="24">
        <v>59.402985074626869</v>
      </c>
      <c r="D123" s="24">
        <v>9.5522388059701502</v>
      </c>
      <c r="E123" s="24">
        <v>10.746268656716417</v>
      </c>
      <c r="F123" s="24">
        <v>20.298507462686565</v>
      </c>
    </row>
    <row r="124" spans="1:6" x14ac:dyDescent="0.25">
      <c r="B124" s="24" t="s">
        <v>169</v>
      </c>
      <c r="C124" s="24">
        <v>57.818930041152264</v>
      </c>
      <c r="D124" s="24">
        <v>13.786008230452676</v>
      </c>
      <c r="E124" s="24">
        <v>13.271604938271606</v>
      </c>
      <c r="F124" s="24">
        <v>15.123456790123457</v>
      </c>
    </row>
    <row r="125" spans="1:6" x14ac:dyDescent="0.25">
      <c r="B125" s="24" t="s">
        <v>170</v>
      </c>
      <c r="C125" s="24">
        <v>67.256637168141594</v>
      </c>
      <c r="D125" s="24">
        <v>10.619469026548673</v>
      </c>
      <c r="E125" s="24">
        <v>5.6047197640117989</v>
      </c>
      <c r="F125" s="24">
        <v>16.519174041297934</v>
      </c>
    </row>
    <row r="126" spans="1:6" x14ac:dyDescent="0.25">
      <c r="B126" s="24" t="s">
        <v>171</v>
      </c>
      <c r="C126" s="24">
        <v>54.569892473118273</v>
      </c>
      <c r="D126" s="24">
        <v>10.21505376344086</v>
      </c>
      <c r="E126" s="24">
        <v>11.29032258064516</v>
      </c>
      <c r="F126" s="24">
        <v>23.9247311827957</v>
      </c>
    </row>
    <row r="127" spans="1:6" x14ac:dyDescent="0.25">
      <c r="B127" s="24" t="s">
        <v>172</v>
      </c>
      <c r="C127" s="24">
        <v>67.167381974248926</v>
      </c>
      <c r="D127" s="24">
        <v>7.296137339055794</v>
      </c>
      <c r="E127" s="24">
        <v>9.6566523605150216</v>
      </c>
      <c r="F127" s="24">
        <v>15.879828326180256</v>
      </c>
    </row>
    <row r="128" spans="1:6" x14ac:dyDescent="0.25">
      <c r="B128" s="24" t="s">
        <v>173</v>
      </c>
      <c r="C128" s="24">
        <v>59.190031152647968</v>
      </c>
      <c r="D128" s="24">
        <v>10.903426791277258</v>
      </c>
      <c r="E128" s="24">
        <v>10.903426791277258</v>
      </c>
      <c r="F128" s="24">
        <v>19.003115264797508</v>
      </c>
    </row>
    <row r="129" spans="1:6" x14ac:dyDescent="0.25">
      <c r="B129" s="24" t="s">
        <v>174</v>
      </c>
      <c r="C129" s="24">
        <v>59.591836734693885</v>
      </c>
      <c r="D129" s="24">
        <v>12.244897959183673</v>
      </c>
      <c r="E129" s="24">
        <v>4.8979591836734695</v>
      </c>
      <c r="F129" s="24">
        <v>23.26530612244898</v>
      </c>
    </row>
    <row r="130" spans="1:6" x14ac:dyDescent="0.25">
      <c r="B130" s="24" t="s">
        <v>175</v>
      </c>
      <c r="C130" s="24">
        <v>59.574468085106382</v>
      </c>
      <c r="D130" s="24">
        <v>12.76595744680851</v>
      </c>
      <c r="E130" s="24">
        <v>10.030395136778116</v>
      </c>
      <c r="F130" s="24">
        <v>17.62917933130699</v>
      </c>
    </row>
    <row r="131" spans="1:6" x14ac:dyDescent="0.25">
      <c r="B131" s="24" t="s">
        <v>176</v>
      </c>
      <c r="C131" s="24">
        <v>54.54545454545454</v>
      </c>
      <c r="D131" s="24">
        <v>11.742424242424242</v>
      </c>
      <c r="E131" s="24">
        <v>10.984848484848484</v>
      </c>
      <c r="F131" s="24">
        <v>22.727272727272727</v>
      </c>
    </row>
    <row r="132" spans="1:6" x14ac:dyDescent="0.25">
      <c r="B132" s="24" t="s">
        <v>177</v>
      </c>
      <c r="C132" s="24">
        <v>57.491289198606275</v>
      </c>
      <c r="D132" s="24">
        <v>12.89198606271777</v>
      </c>
      <c r="E132" s="24">
        <v>6.968641114982578</v>
      </c>
      <c r="F132" s="24">
        <v>22.648083623693381</v>
      </c>
    </row>
    <row r="133" spans="1:6" x14ac:dyDescent="0.25">
      <c r="B133" s="24" t="s">
        <v>178</v>
      </c>
      <c r="C133" s="24">
        <v>62.230215827338128</v>
      </c>
      <c r="D133" s="24">
        <v>11.870503597122301</v>
      </c>
      <c r="E133" s="24">
        <v>6.8345323741007196</v>
      </c>
      <c r="F133" s="24">
        <v>19.064748201438849</v>
      </c>
    </row>
    <row r="134" spans="1:6" x14ac:dyDescent="0.25">
      <c r="B134" s="24" t="s">
        <v>179</v>
      </c>
      <c r="C134" s="24">
        <v>60.052910052910057</v>
      </c>
      <c r="D134" s="24">
        <v>14.285714285714285</v>
      </c>
      <c r="E134" s="24">
        <v>8.7301587301587293</v>
      </c>
      <c r="F134" s="24">
        <v>16.93121693121693</v>
      </c>
    </row>
    <row r="135" spans="1:6" x14ac:dyDescent="0.25">
      <c r="B135" s="24" t="s">
        <v>180</v>
      </c>
      <c r="C135" s="24">
        <v>60.173697270471457</v>
      </c>
      <c r="D135" s="24">
        <v>14.019851116625309</v>
      </c>
      <c r="E135" s="24">
        <v>11.538461538461538</v>
      </c>
      <c r="F135" s="24">
        <v>14.267990074441686</v>
      </c>
    </row>
    <row r="136" spans="1:6" x14ac:dyDescent="0.25">
      <c r="A136" t="s">
        <v>313</v>
      </c>
      <c r="B136" s="24" t="s">
        <v>181</v>
      </c>
      <c r="C136" s="24">
        <v>54.894433781190024</v>
      </c>
      <c r="D136" s="24">
        <v>12.284069097888676</v>
      </c>
      <c r="E136" s="24">
        <v>9.021113243761997</v>
      </c>
      <c r="F136" s="24">
        <v>23.800383877159309</v>
      </c>
    </row>
    <row r="137" spans="1:6" x14ac:dyDescent="0.25">
      <c r="B137" s="24" t="s">
        <v>182</v>
      </c>
      <c r="C137" s="24">
        <v>65.349544072948333</v>
      </c>
      <c r="D137" s="24">
        <v>10.030395136778116</v>
      </c>
      <c r="E137" s="24">
        <v>6.3829787234042552</v>
      </c>
      <c r="F137" s="24">
        <v>18.237082066869302</v>
      </c>
    </row>
    <row r="138" spans="1:6" x14ac:dyDescent="0.25">
      <c r="B138" s="24" t="s">
        <v>183</v>
      </c>
      <c r="C138" s="24">
        <v>59.103641456582636</v>
      </c>
      <c r="D138" s="24">
        <v>13.725490196078432</v>
      </c>
      <c r="E138" s="24">
        <v>7.2829131652661072</v>
      </c>
      <c r="F138" s="24">
        <v>19.88795518207283</v>
      </c>
    </row>
    <row r="139" spans="1:6" x14ac:dyDescent="0.25">
      <c r="B139" s="24" t="s">
        <v>184</v>
      </c>
      <c r="C139" s="24">
        <v>58.633093525179859</v>
      </c>
      <c r="D139" s="24">
        <v>10.791366906474821</v>
      </c>
      <c r="E139" s="24">
        <v>7.9136690647482011</v>
      </c>
      <c r="F139" s="24">
        <v>22.661870503597122</v>
      </c>
    </row>
    <row r="140" spans="1:6" x14ac:dyDescent="0.25">
      <c r="B140" s="24" t="s">
        <v>185</v>
      </c>
      <c r="C140" s="24">
        <v>56.011730205278589</v>
      </c>
      <c r="D140" s="24">
        <v>12.609970674486803</v>
      </c>
      <c r="E140" s="24">
        <v>6.7448680351906152</v>
      </c>
      <c r="F140" s="24">
        <v>24.633431085043988</v>
      </c>
    </row>
    <row r="141" spans="1:6" x14ac:dyDescent="0.25">
      <c r="B141" s="24" t="s">
        <v>186</v>
      </c>
      <c r="C141" s="24">
        <v>55.361596009975067</v>
      </c>
      <c r="D141" s="24">
        <v>12.718204488778055</v>
      </c>
      <c r="E141" s="24">
        <v>9.7256857855361591</v>
      </c>
      <c r="F141" s="24">
        <v>22.194513715710723</v>
      </c>
    </row>
    <row r="142" spans="1:6" x14ac:dyDescent="0.25">
      <c r="B142" s="24" t="s">
        <v>187</v>
      </c>
      <c r="C142" s="24">
        <v>57.039711191335741</v>
      </c>
      <c r="D142" s="24">
        <v>13.357400722021662</v>
      </c>
      <c r="E142" s="24">
        <v>7.9422382671480145</v>
      </c>
      <c r="F142" s="24">
        <v>21.660649819494584</v>
      </c>
    </row>
    <row r="143" spans="1:6" x14ac:dyDescent="0.25">
      <c r="B143" s="24" t="s">
        <v>188</v>
      </c>
      <c r="C143" s="24">
        <v>53.819444444444443</v>
      </c>
      <c r="D143" s="24">
        <v>12.5</v>
      </c>
      <c r="E143" s="24">
        <v>9.7222222222222232</v>
      </c>
      <c r="F143" s="24">
        <v>23.958333333333336</v>
      </c>
    </row>
    <row r="144" spans="1:6" x14ac:dyDescent="0.25">
      <c r="B144" s="24" t="s">
        <v>189</v>
      </c>
      <c r="C144" s="24">
        <v>55.031446540880502</v>
      </c>
      <c r="D144" s="24">
        <v>11.635220125786164</v>
      </c>
      <c r="E144" s="24">
        <v>10.062893081761008</v>
      </c>
      <c r="F144" s="24">
        <v>23.270440251572328</v>
      </c>
    </row>
    <row r="145" spans="1:6" x14ac:dyDescent="0.25">
      <c r="B145" s="24" t="s">
        <v>190</v>
      </c>
      <c r="C145" s="24">
        <v>60.666666666666671</v>
      </c>
      <c r="D145" s="24">
        <v>13.777777777777779</v>
      </c>
      <c r="E145" s="24">
        <v>9.7777777777777786</v>
      </c>
      <c r="F145" s="24">
        <v>15.777777777777777</v>
      </c>
    </row>
    <row r="146" spans="1:6" x14ac:dyDescent="0.25">
      <c r="B146" s="24" t="s">
        <v>191</v>
      </c>
      <c r="C146" s="24">
        <v>56.873822975517896</v>
      </c>
      <c r="D146" s="24">
        <v>14.500941619585687</v>
      </c>
      <c r="E146" s="24">
        <v>14.124293785310735</v>
      </c>
      <c r="F146" s="24">
        <v>14.500941619585687</v>
      </c>
    </row>
    <row r="147" spans="1:6" x14ac:dyDescent="0.25">
      <c r="B147" s="24" t="s">
        <v>192</v>
      </c>
      <c r="C147" s="24">
        <v>59.375</v>
      </c>
      <c r="D147" s="24">
        <v>9.6875</v>
      </c>
      <c r="E147" s="24">
        <v>8.4375</v>
      </c>
      <c r="F147" s="24">
        <v>22.5</v>
      </c>
    </row>
    <row r="148" spans="1:6" x14ac:dyDescent="0.25">
      <c r="B148" s="24" t="s">
        <v>193</v>
      </c>
      <c r="C148" s="24">
        <v>57.680250783699059</v>
      </c>
      <c r="D148" s="24">
        <v>11.285266457680251</v>
      </c>
      <c r="E148" s="24">
        <v>10.658307210031348</v>
      </c>
      <c r="F148" s="24">
        <v>20.376175548589341</v>
      </c>
    </row>
    <row r="149" spans="1:6" x14ac:dyDescent="0.25">
      <c r="B149" s="24" t="s">
        <v>194</v>
      </c>
      <c r="C149" s="24">
        <v>60.235294117647051</v>
      </c>
      <c r="D149" s="24">
        <v>12.470588235294118</v>
      </c>
      <c r="E149" s="24">
        <v>8.9411764705882355</v>
      </c>
      <c r="F149" s="24">
        <v>18.352941176470587</v>
      </c>
    </row>
    <row r="150" spans="1:6" x14ac:dyDescent="0.25">
      <c r="B150" s="24" t="s">
        <v>195</v>
      </c>
      <c r="C150" s="24">
        <v>66.889632107023417</v>
      </c>
      <c r="D150" s="24">
        <v>9.3645484949832767</v>
      </c>
      <c r="E150" s="24">
        <v>7.6923076923076925</v>
      </c>
      <c r="F150" s="24">
        <v>16.053511705685619</v>
      </c>
    </row>
    <row r="151" spans="1:6" x14ac:dyDescent="0.25">
      <c r="B151" s="24" t="s">
        <v>196</v>
      </c>
      <c r="C151" s="24">
        <v>60.299625468164798</v>
      </c>
      <c r="D151" s="24">
        <v>8.6142322097378283</v>
      </c>
      <c r="E151" s="24">
        <v>6.7415730337078648</v>
      </c>
      <c r="F151" s="24">
        <v>24.344569288389515</v>
      </c>
    </row>
    <row r="152" spans="1:6" x14ac:dyDescent="0.25">
      <c r="B152" s="24" t="s">
        <v>197</v>
      </c>
      <c r="C152" s="24">
        <v>62.921348314606739</v>
      </c>
      <c r="D152" s="24">
        <v>11.610486891385769</v>
      </c>
      <c r="E152" s="24">
        <v>5.2434456928838955</v>
      </c>
      <c r="F152" s="24">
        <v>20.224719101123593</v>
      </c>
    </row>
    <row r="153" spans="1:6" x14ac:dyDescent="0.25">
      <c r="B153" s="24" t="s">
        <v>198</v>
      </c>
      <c r="C153" s="24">
        <v>57.633587786259547</v>
      </c>
      <c r="D153" s="24">
        <v>9.1603053435114496</v>
      </c>
      <c r="E153" s="24">
        <v>7.6335877862595423</v>
      </c>
      <c r="F153" s="24">
        <v>25.572519083969464</v>
      </c>
    </row>
    <row r="154" spans="1:6" x14ac:dyDescent="0.25">
      <c r="B154" s="24" t="s">
        <v>199</v>
      </c>
      <c r="C154" s="24">
        <v>59.482758620689658</v>
      </c>
      <c r="D154" s="24">
        <v>8.1896551724137936</v>
      </c>
      <c r="E154" s="24">
        <v>9.9137931034482758</v>
      </c>
      <c r="F154" s="24">
        <v>22.413793103448278</v>
      </c>
    </row>
    <row r="155" spans="1:6" x14ac:dyDescent="0.25">
      <c r="B155" s="24" t="s">
        <v>200</v>
      </c>
      <c r="C155" s="24">
        <v>61.219512195121951</v>
      </c>
      <c r="D155" s="24">
        <v>11.219512195121952</v>
      </c>
      <c r="E155" s="24">
        <v>7.8048780487804876</v>
      </c>
      <c r="F155" s="24">
        <v>19.756097560975611</v>
      </c>
    </row>
    <row r="156" spans="1:6" x14ac:dyDescent="0.25">
      <c r="B156" s="24" t="s">
        <v>201</v>
      </c>
      <c r="C156" s="24">
        <v>60.278207109737245</v>
      </c>
      <c r="D156" s="24">
        <v>12.673879443585781</v>
      </c>
      <c r="E156" s="24">
        <v>9.1190108191653785</v>
      </c>
      <c r="F156" s="24">
        <v>17.928902627511594</v>
      </c>
    </row>
    <row r="157" spans="1:6" x14ac:dyDescent="0.25">
      <c r="A157" t="s">
        <v>314</v>
      </c>
      <c r="B157" s="24" t="s">
        <v>202</v>
      </c>
      <c r="C157" s="24">
        <v>56.938775510204088</v>
      </c>
      <c r="D157" s="24">
        <v>13.061224489795919</v>
      </c>
      <c r="E157" s="24">
        <v>9.795918367346939</v>
      </c>
      <c r="F157" s="24">
        <v>20.204081632653061</v>
      </c>
    </row>
    <row r="158" spans="1:6" x14ac:dyDescent="0.25">
      <c r="B158" s="24" t="s">
        <v>203</v>
      </c>
      <c r="C158" s="24">
        <v>55.434782608695656</v>
      </c>
      <c r="D158" s="24">
        <v>11.684782608695652</v>
      </c>
      <c r="E158" s="24">
        <v>10.869565217391305</v>
      </c>
      <c r="F158" s="24">
        <v>22.010869565217391</v>
      </c>
    </row>
    <row r="159" spans="1:6" x14ac:dyDescent="0.25">
      <c r="B159" s="24" t="s">
        <v>204</v>
      </c>
      <c r="C159" s="24">
        <v>60.887096774193552</v>
      </c>
      <c r="D159" s="24">
        <v>7.2580645161290329</v>
      </c>
      <c r="E159" s="24">
        <v>6.854838709677419</v>
      </c>
      <c r="F159" s="24">
        <v>25</v>
      </c>
    </row>
    <row r="160" spans="1:6" x14ac:dyDescent="0.25">
      <c r="B160" s="24" t="s">
        <v>205</v>
      </c>
      <c r="C160" s="24">
        <v>63.950617283950621</v>
      </c>
      <c r="D160" s="24">
        <v>12.839506172839506</v>
      </c>
      <c r="E160" s="24">
        <v>8.6419753086419746</v>
      </c>
      <c r="F160" s="24">
        <v>14.5679012345679</v>
      </c>
    </row>
    <row r="161" spans="2:6" x14ac:dyDescent="0.25">
      <c r="B161" s="24" t="s">
        <v>206</v>
      </c>
      <c r="C161" s="24">
        <v>65.789473684210535</v>
      </c>
      <c r="D161" s="24">
        <v>12.929061784897025</v>
      </c>
      <c r="E161" s="24">
        <v>8.4668192219679632</v>
      </c>
      <c r="F161" s="24">
        <v>12.814645308924485</v>
      </c>
    </row>
    <row r="162" spans="2:6" x14ac:dyDescent="0.25">
      <c r="B162" s="24" t="s">
        <v>207</v>
      </c>
      <c r="C162" s="24">
        <v>49.134948096885807</v>
      </c>
      <c r="D162" s="24">
        <v>12.802768166089965</v>
      </c>
      <c r="E162" s="24">
        <v>7.9584775086505193</v>
      </c>
      <c r="F162" s="24">
        <v>30.103806228373703</v>
      </c>
    </row>
    <row r="163" spans="2:6" x14ac:dyDescent="0.25">
      <c r="B163" s="24" t="s">
        <v>208</v>
      </c>
      <c r="C163" s="24">
        <v>57.67045454545454</v>
      </c>
      <c r="D163" s="24">
        <v>8.5227272727272716</v>
      </c>
      <c r="E163" s="24">
        <v>11.647727272727272</v>
      </c>
      <c r="F163" s="24">
        <v>22.15909090909091</v>
      </c>
    </row>
    <row r="164" spans="2:6" x14ac:dyDescent="0.25">
      <c r="B164" s="24" t="s">
        <v>209</v>
      </c>
      <c r="C164" s="24">
        <v>61.510791366906467</v>
      </c>
      <c r="D164" s="24">
        <v>9.7122302158273381</v>
      </c>
      <c r="E164" s="24">
        <v>9.7122302158273381</v>
      </c>
      <c r="F164" s="24">
        <v>19.064748201438849</v>
      </c>
    </row>
    <row r="165" spans="2:6" x14ac:dyDescent="0.25">
      <c r="B165" s="24" t="s">
        <v>210</v>
      </c>
      <c r="C165" s="24">
        <v>63.343108504398828</v>
      </c>
      <c r="D165" s="24">
        <v>13.196480938416421</v>
      </c>
      <c r="E165" s="24">
        <v>6.1583577712609969</v>
      </c>
      <c r="F165" s="24">
        <v>17.302052785923756</v>
      </c>
    </row>
    <row r="166" spans="2:6" x14ac:dyDescent="0.25">
      <c r="B166" s="24" t="s">
        <v>211</v>
      </c>
      <c r="C166" s="24">
        <v>58.111111111111114</v>
      </c>
      <c r="D166" s="24">
        <v>13.555555555555557</v>
      </c>
      <c r="E166" s="24">
        <v>13.333333333333334</v>
      </c>
      <c r="F166" s="24">
        <v>15</v>
      </c>
    </row>
    <row r="167" spans="2:6" x14ac:dyDescent="0.25">
      <c r="B167" s="24" t="s">
        <v>212</v>
      </c>
      <c r="C167" s="24">
        <v>52.52225519287834</v>
      </c>
      <c r="D167" s="24">
        <v>13.353115727002967</v>
      </c>
      <c r="E167" s="24">
        <v>7.4183976261127587</v>
      </c>
      <c r="F167" s="24">
        <v>26.706231454005934</v>
      </c>
    </row>
    <row r="168" spans="2:6" x14ac:dyDescent="0.25">
      <c r="B168" s="24" t="s">
        <v>213</v>
      </c>
      <c r="C168" s="24">
        <v>51.002865329512893</v>
      </c>
      <c r="D168" s="24">
        <v>10.315186246418339</v>
      </c>
      <c r="E168" s="24">
        <v>10.315186246418339</v>
      </c>
      <c r="F168" s="24">
        <v>28.366762177650429</v>
      </c>
    </row>
    <row r="169" spans="2:6" x14ac:dyDescent="0.25">
      <c r="B169" s="24" t="s">
        <v>214</v>
      </c>
      <c r="C169" s="24">
        <v>61.517615176151764</v>
      </c>
      <c r="D169" s="24">
        <v>12.195121951219512</v>
      </c>
      <c r="E169" s="24">
        <v>8.9430894308943092</v>
      </c>
      <c r="F169" s="24">
        <v>17.344173441734416</v>
      </c>
    </row>
    <row r="170" spans="2:6" x14ac:dyDescent="0.25">
      <c r="B170" s="24" t="s">
        <v>215</v>
      </c>
      <c r="C170" s="24">
        <v>64.418604651162795</v>
      </c>
      <c r="D170" s="24">
        <v>12.558139534883722</v>
      </c>
      <c r="E170" s="24">
        <v>6.9767441860465116</v>
      </c>
      <c r="F170" s="24">
        <v>16.046511627906977</v>
      </c>
    </row>
    <row r="171" spans="2:6" x14ac:dyDescent="0.25">
      <c r="B171" s="24" t="s">
        <v>216</v>
      </c>
      <c r="C171" s="24">
        <v>53.260869565217398</v>
      </c>
      <c r="D171" s="24">
        <v>13.405797101449277</v>
      </c>
      <c r="E171" s="24">
        <v>9.0579710144927539</v>
      </c>
      <c r="F171" s="24">
        <v>24.275362318840578</v>
      </c>
    </row>
    <row r="172" spans="2:6" x14ac:dyDescent="0.25">
      <c r="B172" s="24" t="s">
        <v>217</v>
      </c>
      <c r="C172" s="24">
        <v>55.511811023622052</v>
      </c>
      <c r="D172" s="24">
        <v>14.566929133858267</v>
      </c>
      <c r="E172" s="24">
        <v>9.0551181102362204</v>
      </c>
      <c r="F172" s="24">
        <v>20.866141732283463</v>
      </c>
    </row>
    <row r="173" spans="2:6" x14ac:dyDescent="0.25">
      <c r="B173" s="24" t="s">
        <v>218</v>
      </c>
      <c r="C173" s="24">
        <v>55.212355212355213</v>
      </c>
      <c r="D173" s="24">
        <v>16.988416988416986</v>
      </c>
      <c r="E173" s="24">
        <v>7.3359073359073363</v>
      </c>
      <c r="F173" s="24">
        <v>20.463320463320464</v>
      </c>
    </row>
    <row r="174" spans="2:6" x14ac:dyDescent="0.25">
      <c r="B174" s="24" t="s">
        <v>219</v>
      </c>
      <c r="C174" s="24">
        <v>67.213114754098356</v>
      </c>
      <c r="D174" s="24">
        <v>13.114754098360656</v>
      </c>
      <c r="E174" s="24">
        <v>4.918032786885246</v>
      </c>
      <c r="F174" s="24">
        <v>14.754098360655737</v>
      </c>
    </row>
    <row r="175" spans="2:6" x14ac:dyDescent="0.25">
      <c r="B175" s="24" t="s">
        <v>220</v>
      </c>
      <c r="C175" s="24">
        <v>64.238410596026483</v>
      </c>
      <c r="D175" s="24">
        <v>13.576158940397351</v>
      </c>
      <c r="E175" s="24">
        <v>7.2847682119205297</v>
      </c>
      <c r="F175" s="24">
        <v>14.90066225165563</v>
      </c>
    </row>
    <row r="176" spans="2:6" x14ac:dyDescent="0.25">
      <c r="B176" s="24" t="s">
        <v>221</v>
      </c>
      <c r="C176" s="24">
        <v>61.038961038961034</v>
      </c>
      <c r="D176" s="24">
        <v>12.662337662337661</v>
      </c>
      <c r="E176" s="24">
        <v>5.8441558441558437</v>
      </c>
      <c r="F176" s="24">
        <v>20.454545454545457</v>
      </c>
    </row>
    <row r="177" spans="1:6" x14ac:dyDescent="0.25">
      <c r="B177" s="24" t="s">
        <v>222</v>
      </c>
      <c r="C177" s="24">
        <v>65.875370919881306</v>
      </c>
      <c r="D177" s="24">
        <v>12.462908011869436</v>
      </c>
      <c r="E177" s="24">
        <v>8.6053412462908021</v>
      </c>
      <c r="F177" s="24">
        <v>13.056379821958458</v>
      </c>
    </row>
    <row r="178" spans="1:6" x14ac:dyDescent="0.25">
      <c r="B178" s="24" t="s">
        <v>223</v>
      </c>
      <c r="C178" s="24">
        <v>59.688826025459683</v>
      </c>
      <c r="D178" s="24">
        <v>12.446958981612447</v>
      </c>
      <c r="E178" s="24">
        <v>10.325318246110324</v>
      </c>
      <c r="F178" s="24">
        <v>17.538896746817539</v>
      </c>
    </row>
    <row r="179" spans="1:6" x14ac:dyDescent="0.25">
      <c r="A179" t="s">
        <v>315</v>
      </c>
      <c r="B179" s="24" t="s">
        <v>224</v>
      </c>
      <c r="C179" s="24">
        <v>55.473098330241186</v>
      </c>
      <c r="D179" s="24">
        <v>13.729128014842301</v>
      </c>
      <c r="E179" s="24">
        <v>7.9777365491651206</v>
      </c>
      <c r="F179" s="24">
        <v>22.820037105751393</v>
      </c>
    </row>
    <row r="180" spans="1:6" x14ac:dyDescent="0.25">
      <c r="B180" s="24" t="s">
        <v>225</v>
      </c>
      <c r="C180" s="24">
        <v>56.103896103896098</v>
      </c>
      <c r="D180" s="24">
        <v>13.246753246753245</v>
      </c>
      <c r="E180" s="24">
        <v>9.3506493506493502</v>
      </c>
      <c r="F180" s="24">
        <v>21.298701298701296</v>
      </c>
    </row>
    <row r="181" spans="1:6" x14ac:dyDescent="0.25">
      <c r="B181" s="24" t="s">
        <v>226</v>
      </c>
      <c r="C181" s="24">
        <v>63.714285714285715</v>
      </c>
      <c r="D181" s="24">
        <v>11.714285714285715</v>
      </c>
      <c r="E181" s="24">
        <v>6.8571428571428577</v>
      </c>
      <c r="F181" s="24">
        <v>17.714285714285712</v>
      </c>
    </row>
    <row r="182" spans="1:6" x14ac:dyDescent="0.25">
      <c r="B182" s="24" t="s">
        <v>227</v>
      </c>
      <c r="C182" s="24">
        <v>54.68164794007491</v>
      </c>
      <c r="D182" s="24">
        <v>12.734082397003746</v>
      </c>
      <c r="E182" s="24">
        <v>8.239700374531834</v>
      </c>
      <c r="F182" s="24">
        <v>24.344569288389515</v>
      </c>
    </row>
    <row r="183" spans="1:6" x14ac:dyDescent="0.25">
      <c r="B183" s="24" t="s">
        <v>228</v>
      </c>
      <c r="C183" s="24">
        <v>57.647058823529406</v>
      </c>
      <c r="D183" s="24">
        <v>14.117647058823529</v>
      </c>
      <c r="E183" s="24">
        <v>7.8431372549019605</v>
      </c>
      <c r="F183" s="24">
        <v>20.392156862745097</v>
      </c>
    </row>
    <row r="184" spans="1:6" x14ac:dyDescent="0.25">
      <c r="B184" s="24" t="s">
        <v>229</v>
      </c>
      <c r="C184" s="24">
        <v>60.509554140127385</v>
      </c>
      <c r="D184" s="24">
        <v>13.694267515923567</v>
      </c>
      <c r="E184" s="24">
        <v>4.7770700636942678</v>
      </c>
      <c r="F184" s="24">
        <v>21.019108280254777</v>
      </c>
    </row>
    <row r="185" spans="1:6" x14ac:dyDescent="0.25">
      <c r="B185" s="24" t="s">
        <v>230</v>
      </c>
      <c r="C185" s="24">
        <v>55.968169761273209</v>
      </c>
      <c r="D185" s="24">
        <v>12.73209549071618</v>
      </c>
      <c r="E185" s="24">
        <v>11.936339522546419</v>
      </c>
      <c r="F185" s="24">
        <v>19.363395225464192</v>
      </c>
    </row>
    <row r="186" spans="1:6" x14ac:dyDescent="0.25">
      <c r="B186" s="24" t="s">
        <v>231</v>
      </c>
      <c r="C186" s="24">
        <v>64</v>
      </c>
      <c r="D186" s="24">
        <v>8.7999999999999989</v>
      </c>
      <c r="E186" s="24">
        <v>9.6</v>
      </c>
      <c r="F186" s="24">
        <v>17.599999999999998</v>
      </c>
    </row>
    <row r="187" spans="1:6" x14ac:dyDescent="0.25">
      <c r="B187" s="24" t="s">
        <v>232</v>
      </c>
      <c r="C187" s="24">
        <v>55.25525525525525</v>
      </c>
      <c r="D187" s="24">
        <v>12.012012012012011</v>
      </c>
      <c r="E187" s="24">
        <v>9.3093093093093096</v>
      </c>
      <c r="F187" s="24">
        <v>23.423423423423422</v>
      </c>
    </row>
    <row r="188" spans="1:6" x14ac:dyDescent="0.25">
      <c r="B188" s="24" t="s">
        <v>233</v>
      </c>
      <c r="C188" s="24">
        <v>59.136212624584715</v>
      </c>
      <c r="D188" s="24">
        <v>15.282392026578073</v>
      </c>
      <c r="E188" s="24">
        <v>10.963455149501661</v>
      </c>
      <c r="F188" s="24">
        <v>14.61794019933555</v>
      </c>
    </row>
    <row r="189" spans="1:6" x14ac:dyDescent="0.25">
      <c r="B189" s="24" t="s">
        <v>234</v>
      </c>
      <c r="C189" s="24">
        <v>56.347826086956523</v>
      </c>
      <c r="D189" s="24">
        <v>14.173913043478262</v>
      </c>
      <c r="E189" s="24">
        <v>15.65217391304348</v>
      </c>
      <c r="F189" s="24">
        <v>13.826086956521738</v>
      </c>
    </row>
    <row r="190" spans="1:6" x14ac:dyDescent="0.25">
      <c r="B190" s="24" t="s">
        <v>235</v>
      </c>
      <c r="C190" s="24">
        <v>58.875739644970416</v>
      </c>
      <c r="D190" s="24">
        <v>11.538461538461538</v>
      </c>
      <c r="E190" s="24">
        <v>9.4674556213017755</v>
      </c>
      <c r="F190" s="24">
        <v>20.118343195266274</v>
      </c>
    </row>
    <row r="191" spans="1:6" x14ac:dyDescent="0.25">
      <c r="B191" s="24" t="s">
        <v>236</v>
      </c>
      <c r="C191" s="24">
        <v>50.256410256410255</v>
      </c>
      <c r="D191" s="24">
        <v>9.4871794871794872</v>
      </c>
      <c r="E191" s="24">
        <v>11.025641025641026</v>
      </c>
      <c r="F191" s="24">
        <v>29.230769230769234</v>
      </c>
    </row>
    <row r="192" spans="1:6" x14ac:dyDescent="0.25">
      <c r="B192" s="24" t="s">
        <v>237</v>
      </c>
      <c r="C192" s="24">
        <v>60</v>
      </c>
      <c r="D192" s="24">
        <v>13.975903614457833</v>
      </c>
      <c r="E192" s="24">
        <v>7.7108433734939767</v>
      </c>
      <c r="F192" s="24">
        <v>18.313253012048193</v>
      </c>
    </row>
    <row r="193" spans="1:6" x14ac:dyDescent="0.25">
      <c r="B193" s="24" t="s">
        <v>238</v>
      </c>
      <c r="C193" s="24">
        <v>60.472972972972968</v>
      </c>
      <c r="D193" s="24">
        <v>9.4594594594594597</v>
      </c>
      <c r="E193" s="24">
        <v>9.121621621621621</v>
      </c>
      <c r="F193" s="24">
        <v>20.945945945945947</v>
      </c>
    </row>
    <row r="194" spans="1:6" x14ac:dyDescent="0.25">
      <c r="B194" s="24" t="s">
        <v>239</v>
      </c>
      <c r="C194" s="24">
        <v>60.580912863070537</v>
      </c>
      <c r="D194" s="24">
        <v>11.618257261410788</v>
      </c>
      <c r="E194" s="24">
        <v>9.5435684647302903</v>
      </c>
      <c r="F194" s="24">
        <v>18.257261410788381</v>
      </c>
    </row>
    <row r="195" spans="1:6" x14ac:dyDescent="0.25">
      <c r="B195" s="24" t="s">
        <v>240</v>
      </c>
      <c r="C195" s="24">
        <v>59.270516717325229</v>
      </c>
      <c r="D195" s="24">
        <v>13.069908814589665</v>
      </c>
      <c r="E195" s="24">
        <v>7.2948328267477196</v>
      </c>
      <c r="F195" s="24">
        <v>20.364741641337385</v>
      </c>
    </row>
    <row r="196" spans="1:6" x14ac:dyDescent="0.25">
      <c r="B196" s="24" t="s">
        <v>241</v>
      </c>
      <c r="C196" s="24">
        <v>60.465116279069761</v>
      </c>
      <c r="D196" s="24">
        <v>10.852713178294573</v>
      </c>
      <c r="E196" s="24">
        <v>10.852713178294573</v>
      </c>
      <c r="F196" s="24">
        <v>17.829457364341085</v>
      </c>
    </row>
    <row r="197" spans="1:6" x14ac:dyDescent="0.25">
      <c r="B197" s="24" t="s">
        <v>242</v>
      </c>
      <c r="C197" s="24">
        <v>56.630824372759861</v>
      </c>
      <c r="D197" s="24">
        <v>11.827956989247312</v>
      </c>
      <c r="E197" s="24">
        <v>10.035842293906811</v>
      </c>
      <c r="F197" s="24">
        <v>21.50537634408602</v>
      </c>
    </row>
    <row r="198" spans="1:6" x14ac:dyDescent="0.25">
      <c r="B198" s="24" t="s">
        <v>243</v>
      </c>
      <c r="C198" s="24">
        <v>60.266666666666666</v>
      </c>
      <c r="D198" s="24">
        <v>9.6</v>
      </c>
      <c r="E198" s="24">
        <v>9.6</v>
      </c>
      <c r="F198" s="24">
        <v>20.533333333333335</v>
      </c>
    </row>
    <row r="199" spans="1:6" x14ac:dyDescent="0.25">
      <c r="B199" s="24" t="s">
        <v>244</v>
      </c>
      <c r="C199" s="24">
        <v>60.672703751617071</v>
      </c>
      <c r="D199" s="24">
        <v>12.548512289780078</v>
      </c>
      <c r="E199" s="24">
        <v>11.384217335058215</v>
      </c>
      <c r="F199" s="24">
        <v>15.39456662354463</v>
      </c>
    </row>
    <row r="200" spans="1:6" x14ac:dyDescent="0.25">
      <c r="A200" t="s">
        <v>316</v>
      </c>
      <c r="B200" s="24" t="s">
        <v>245</v>
      </c>
      <c r="C200" s="24">
        <v>52.702702702702695</v>
      </c>
      <c r="D200" s="24">
        <v>14.285714285714285</v>
      </c>
      <c r="E200" s="24">
        <v>9.4594594594594597</v>
      </c>
      <c r="F200" s="24">
        <v>23.552123552123554</v>
      </c>
    </row>
    <row r="201" spans="1:6" x14ac:dyDescent="0.25">
      <c r="B201" s="24" t="s">
        <v>246</v>
      </c>
      <c r="C201" s="24">
        <v>58.928571428571431</v>
      </c>
      <c r="D201" s="24">
        <v>11.989795918367346</v>
      </c>
      <c r="E201" s="24">
        <v>11.224489795918368</v>
      </c>
      <c r="F201" s="24">
        <v>17.857142857142858</v>
      </c>
    </row>
    <row r="202" spans="1:6" x14ac:dyDescent="0.25">
      <c r="B202" s="24" t="s">
        <v>247</v>
      </c>
      <c r="C202" s="24">
        <v>63.924050632911388</v>
      </c>
      <c r="D202" s="24">
        <v>11.39240506329114</v>
      </c>
      <c r="E202" s="24">
        <v>6.6455696202531636</v>
      </c>
      <c r="F202" s="24">
        <v>18.037974683544302</v>
      </c>
    </row>
    <row r="203" spans="1:6" x14ac:dyDescent="0.25">
      <c r="B203" s="24" t="s">
        <v>248</v>
      </c>
      <c r="C203" s="24">
        <v>66.409691629955944</v>
      </c>
      <c r="D203" s="24">
        <v>11.674008810572687</v>
      </c>
      <c r="E203" s="24">
        <v>9.1409691629955958</v>
      </c>
      <c r="F203" s="24">
        <v>12.77533039647577</v>
      </c>
    </row>
    <row r="204" spans="1:6" x14ac:dyDescent="0.25">
      <c r="B204" s="24" t="s">
        <v>249</v>
      </c>
      <c r="C204" s="24">
        <v>51.714285714285715</v>
      </c>
      <c r="D204" s="24">
        <v>15.428571428571427</v>
      </c>
      <c r="E204" s="24">
        <v>9.4285714285714288</v>
      </c>
      <c r="F204" s="24">
        <v>23.428571428571431</v>
      </c>
    </row>
    <row r="205" spans="1:6" x14ac:dyDescent="0.25">
      <c r="B205" s="24" t="s">
        <v>250</v>
      </c>
      <c r="C205" s="24">
        <v>57.284768211920536</v>
      </c>
      <c r="D205" s="24">
        <v>12.582781456953644</v>
      </c>
      <c r="E205" s="24">
        <v>9.2715231788079464</v>
      </c>
      <c r="F205" s="24">
        <v>20.860927152317881</v>
      </c>
    </row>
    <row r="206" spans="1:6" x14ac:dyDescent="0.25">
      <c r="B206" s="24" t="s">
        <v>251</v>
      </c>
      <c r="C206" s="24">
        <v>58.00524934383202</v>
      </c>
      <c r="D206" s="24">
        <v>10.498687664041995</v>
      </c>
      <c r="E206" s="24">
        <v>10.236220472440944</v>
      </c>
      <c r="F206" s="24">
        <v>21.259842519685041</v>
      </c>
    </row>
    <row r="207" spans="1:6" x14ac:dyDescent="0.25">
      <c r="B207" s="24" t="s">
        <v>252</v>
      </c>
      <c r="C207" s="24">
        <v>51.700680272108848</v>
      </c>
      <c r="D207" s="24">
        <v>11.564625850340136</v>
      </c>
      <c r="E207" s="24">
        <v>6.8027210884353746</v>
      </c>
      <c r="F207" s="24">
        <v>29.931972789115648</v>
      </c>
    </row>
    <row r="208" spans="1:6" x14ac:dyDescent="0.25">
      <c r="B208" s="24" t="s">
        <v>253</v>
      </c>
      <c r="C208" s="24">
        <v>60.264900662251655</v>
      </c>
      <c r="D208" s="24">
        <v>10.596026490066226</v>
      </c>
      <c r="E208" s="24">
        <v>8.9403973509933774</v>
      </c>
      <c r="F208" s="24">
        <v>20.198675496688743</v>
      </c>
    </row>
    <row r="209" spans="1:6" x14ac:dyDescent="0.25">
      <c r="B209" s="24" t="s">
        <v>254</v>
      </c>
      <c r="C209" s="24">
        <v>59.35162094763092</v>
      </c>
      <c r="D209" s="24">
        <v>13.96508728179551</v>
      </c>
      <c r="E209" s="24">
        <v>9.7256857855361591</v>
      </c>
      <c r="F209" s="24">
        <v>16.957605985037407</v>
      </c>
    </row>
    <row r="210" spans="1:6" x14ac:dyDescent="0.25">
      <c r="B210" s="24" t="s">
        <v>255</v>
      </c>
      <c r="C210" s="24">
        <v>56.394763343403831</v>
      </c>
      <c r="D210" s="24">
        <v>12.990936555891238</v>
      </c>
      <c r="E210" s="24">
        <v>11.077542799597181</v>
      </c>
      <c r="F210" s="24">
        <v>19.536757301107755</v>
      </c>
    </row>
    <row r="211" spans="1:6" x14ac:dyDescent="0.25">
      <c r="B211" s="24" t="s">
        <v>256</v>
      </c>
      <c r="C211" s="24">
        <v>56.333333333333336</v>
      </c>
      <c r="D211" s="24">
        <v>15</v>
      </c>
      <c r="E211" s="24">
        <v>9.6666666666666661</v>
      </c>
      <c r="F211" s="24">
        <v>19</v>
      </c>
    </row>
    <row r="212" spans="1:6" x14ac:dyDescent="0.25">
      <c r="B212" s="24" t="s">
        <v>257</v>
      </c>
      <c r="C212" s="24">
        <v>51.829268292682926</v>
      </c>
      <c r="D212" s="24">
        <v>12.804878048780488</v>
      </c>
      <c r="E212" s="24">
        <v>7.6219512195121952</v>
      </c>
      <c r="F212" s="24">
        <v>27.743902439024392</v>
      </c>
    </row>
    <row r="213" spans="1:6" x14ac:dyDescent="0.25">
      <c r="B213" s="24" t="s">
        <v>258</v>
      </c>
      <c r="C213" s="24">
        <v>59.866220735785959</v>
      </c>
      <c r="D213" s="24">
        <v>10.702341137123746</v>
      </c>
      <c r="E213" s="24">
        <v>6.3545150501672243</v>
      </c>
      <c r="F213" s="24">
        <v>23.076923076923077</v>
      </c>
    </row>
    <row r="214" spans="1:6" x14ac:dyDescent="0.25">
      <c r="B214" s="24" t="s">
        <v>259</v>
      </c>
      <c r="C214" s="24">
        <v>65.280665280665289</v>
      </c>
      <c r="D214" s="24">
        <v>11.850311850311851</v>
      </c>
      <c r="E214" s="24">
        <v>6.4449064449064455</v>
      </c>
      <c r="F214" s="24">
        <v>16.424116424116423</v>
      </c>
    </row>
    <row r="215" spans="1:6" x14ac:dyDescent="0.25">
      <c r="B215" s="24" t="s">
        <v>260</v>
      </c>
      <c r="C215" s="24">
        <v>62.592592592592588</v>
      </c>
      <c r="D215" s="24">
        <v>10</v>
      </c>
      <c r="E215" s="24">
        <v>7.4074074074074066</v>
      </c>
      <c r="F215" s="24">
        <v>20</v>
      </c>
    </row>
    <row r="216" spans="1:6" x14ac:dyDescent="0.25">
      <c r="B216" s="24" t="s">
        <v>261</v>
      </c>
      <c r="C216" s="24">
        <v>60.493827160493829</v>
      </c>
      <c r="D216" s="24">
        <v>10.2880658436214</v>
      </c>
      <c r="E216" s="24">
        <v>9.0534979423868318</v>
      </c>
      <c r="F216" s="24">
        <v>20.164609053497941</v>
      </c>
    </row>
    <row r="217" spans="1:6" x14ac:dyDescent="0.25">
      <c r="B217" s="24" t="s">
        <v>262</v>
      </c>
      <c r="C217" s="24">
        <v>61.676646706586823</v>
      </c>
      <c r="D217" s="24">
        <v>9.2814371257485018</v>
      </c>
      <c r="E217" s="24">
        <v>6.88622754491018</v>
      </c>
      <c r="F217" s="24">
        <v>22.155688622754489</v>
      </c>
    </row>
    <row r="218" spans="1:6" x14ac:dyDescent="0.25">
      <c r="B218" s="24" t="s">
        <v>263</v>
      </c>
      <c r="C218" s="24">
        <v>54.807692307692314</v>
      </c>
      <c r="D218" s="24">
        <v>14.102564102564102</v>
      </c>
      <c r="E218" s="24">
        <v>12.820512820512819</v>
      </c>
      <c r="F218" s="24">
        <v>18.269230769230766</v>
      </c>
    </row>
    <row r="219" spans="1:6" x14ac:dyDescent="0.25">
      <c r="B219" s="24" t="s">
        <v>264</v>
      </c>
      <c r="C219" s="24">
        <v>62.079510703363916</v>
      </c>
      <c r="D219" s="24">
        <v>11.926605504587156</v>
      </c>
      <c r="E219" s="24">
        <v>8.5626911314984699</v>
      </c>
      <c r="F219" s="24">
        <v>17.431192660550458</v>
      </c>
    </row>
    <row r="220" spans="1:6" x14ac:dyDescent="0.25">
      <c r="B220" s="24" t="s">
        <v>265</v>
      </c>
      <c r="C220" s="24">
        <v>59.953703703703709</v>
      </c>
      <c r="D220" s="24">
        <v>12.731481481481483</v>
      </c>
      <c r="E220" s="24">
        <v>10.87962962962963</v>
      </c>
      <c r="F220" s="24">
        <v>16.435185185185187</v>
      </c>
    </row>
    <row r="221" spans="1:6" x14ac:dyDescent="0.25">
      <c r="B221" s="24" t="s">
        <v>266</v>
      </c>
      <c r="C221" s="24">
        <v>63.7137989778535</v>
      </c>
      <c r="D221" s="24">
        <v>11.41396933560477</v>
      </c>
      <c r="E221" s="24">
        <v>9.7103918228279387</v>
      </c>
      <c r="F221" s="24">
        <v>15.1618398637138</v>
      </c>
    </row>
    <row r="222" spans="1:6" x14ac:dyDescent="0.25">
      <c r="A222" t="s">
        <v>317</v>
      </c>
      <c r="B222" s="24" t="s">
        <v>267</v>
      </c>
      <c r="C222" s="24">
        <v>54.470426409903716</v>
      </c>
      <c r="D222" s="24">
        <v>13.75515818431912</v>
      </c>
      <c r="E222" s="24">
        <v>11.829436038514443</v>
      </c>
      <c r="F222" s="24">
        <v>19.944979367262725</v>
      </c>
    </row>
    <row r="223" spans="1:6" x14ac:dyDescent="0.25">
      <c r="B223" s="24" t="s">
        <v>268</v>
      </c>
      <c r="C223" s="24">
        <v>56.13577023498695</v>
      </c>
      <c r="D223" s="24">
        <v>12.532637075718014</v>
      </c>
      <c r="E223" s="24">
        <v>9.1383812010443854</v>
      </c>
      <c r="F223" s="24">
        <v>22.193211488250654</v>
      </c>
    </row>
    <row r="224" spans="1:6" x14ac:dyDescent="0.25">
      <c r="B224" s="24" t="s">
        <v>269</v>
      </c>
      <c r="C224" s="24">
        <v>50.51903114186851</v>
      </c>
      <c r="D224" s="24">
        <v>13.494809688581316</v>
      </c>
      <c r="E224" s="24">
        <v>10.380622837370241</v>
      </c>
      <c r="F224" s="24">
        <v>25.605536332179931</v>
      </c>
    </row>
    <row r="225" spans="2:6" x14ac:dyDescent="0.25">
      <c r="B225" s="24" t="s">
        <v>270</v>
      </c>
      <c r="C225" s="24">
        <v>56.647398843930638</v>
      </c>
      <c r="D225" s="24">
        <v>13.872832369942195</v>
      </c>
      <c r="E225" s="24">
        <v>11.271676300578035</v>
      </c>
      <c r="F225" s="24">
        <v>18.20809248554913</v>
      </c>
    </row>
    <row r="226" spans="2:6" x14ac:dyDescent="0.25">
      <c r="B226" s="24" t="s">
        <v>271</v>
      </c>
      <c r="C226" s="24">
        <v>64.313725490196077</v>
      </c>
      <c r="D226" s="24">
        <v>8.235294117647058</v>
      </c>
      <c r="E226" s="24">
        <v>8.6274509803921564</v>
      </c>
      <c r="F226" s="24">
        <v>18.823529411764707</v>
      </c>
    </row>
    <row r="227" spans="2:6" x14ac:dyDescent="0.25">
      <c r="B227" s="24" t="s">
        <v>272</v>
      </c>
      <c r="C227" s="24">
        <v>54.807692307692314</v>
      </c>
      <c r="D227" s="24">
        <v>13.461538461538462</v>
      </c>
      <c r="E227" s="24">
        <v>9.6153846153846168</v>
      </c>
      <c r="F227" s="24">
        <v>22.115384615384613</v>
      </c>
    </row>
    <row r="228" spans="2:6" x14ac:dyDescent="0.25">
      <c r="B228" s="24" t="s">
        <v>273</v>
      </c>
      <c r="C228" s="24">
        <v>56.043956043956044</v>
      </c>
      <c r="D228" s="24">
        <v>13.91941391941392</v>
      </c>
      <c r="E228" s="24">
        <v>11.721611721611721</v>
      </c>
      <c r="F228" s="24">
        <v>18.315018315018314</v>
      </c>
    </row>
    <row r="229" spans="2:6" x14ac:dyDescent="0.25">
      <c r="B229" s="24" t="s">
        <v>274</v>
      </c>
      <c r="C229" s="24">
        <v>59.079283887468023</v>
      </c>
      <c r="D229" s="24">
        <v>8.695652173913043</v>
      </c>
      <c r="E229" s="24">
        <v>9.2071611253196934</v>
      </c>
      <c r="F229" s="24">
        <v>23.017902813299234</v>
      </c>
    </row>
    <row r="230" spans="2:6" x14ac:dyDescent="0.25">
      <c r="B230" s="24" t="s">
        <v>275</v>
      </c>
      <c r="C230" s="24">
        <v>51.791530944625407</v>
      </c>
      <c r="D230" s="24">
        <v>13.680781758957655</v>
      </c>
      <c r="E230" s="24">
        <v>9.7719869706840399</v>
      </c>
      <c r="F230" s="24">
        <v>24.755700325732899</v>
      </c>
    </row>
    <row r="231" spans="2:6" x14ac:dyDescent="0.25">
      <c r="B231" s="24" t="s">
        <v>276</v>
      </c>
      <c r="C231" s="24">
        <v>56.574923547400616</v>
      </c>
      <c r="D231" s="24">
        <v>11.314984709480122</v>
      </c>
      <c r="E231" s="24">
        <v>6.4220183486238538</v>
      </c>
      <c r="F231" s="24">
        <v>25.688073394495415</v>
      </c>
    </row>
    <row r="232" spans="2:6" x14ac:dyDescent="0.25">
      <c r="B232" s="24" t="s">
        <v>277</v>
      </c>
      <c r="C232" s="24">
        <v>57.008547008547005</v>
      </c>
      <c r="D232" s="24">
        <v>14.273504273504273</v>
      </c>
      <c r="E232" s="24">
        <v>13.846153846153847</v>
      </c>
      <c r="F232" s="24">
        <v>14.871794871794872</v>
      </c>
    </row>
    <row r="233" spans="2:6" x14ac:dyDescent="0.25">
      <c r="B233" s="24" t="s">
        <v>278</v>
      </c>
      <c r="C233" s="24">
        <v>56.776556776556774</v>
      </c>
      <c r="D233" s="24">
        <v>14.652014652014653</v>
      </c>
      <c r="E233" s="24">
        <v>8.0586080586080584</v>
      </c>
      <c r="F233" s="24">
        <v>20.512820512820511</v>
      </c>
    </row>
    <row r="234" spans="2:6" x14ac:dyDescent="0.25">
      <c r="B234" s="24" t="s">
        <v>279</v>
      </c>
      <c r="C234" s="24">
        <v>57.599999999999994</v>
      </c>
      <c r="D234" s="24">
        <v>11.200000000000001</v>
      </c>
      <c r="E234" s="24">
        <v>11.466666666666667</v>
      </c>
      <c r="F234" s="24">
        <v>19.733333333333334</v>
      </c>
    </row>
    <row r="235" spans="2:6" x14ac:dyDescent="0.25">
      <c r="B235" s="24" t="s">
        <v>280</v>
      </c>
      <c r="C235" s="24">
        <v>62.222222222222221</v>
      </c>
      <c r="D235" s="24">
        <v>10.617283950617285</v>
      </c>
      <c r="E235" s="24">
        <v>8.1481481481481488</v>
      </c>
      <c r="F235" s="24">
        <v>19.012345679012345</v>
      </c>
    </row>
    <row r="236" spans="2:6" x14ac:dyDescent="0.25">
      <c r="B236" s="24" t="s">
        <v>281</v>
      </c>
      <c r="C236" s="24">
        <v>60.747663551401864</v>
      </c>
      <c r="D236" s="24">
        <v>9.9688473520249214</v>
      </c>
      <c r="E236" s="24">
        <v>9.0342679127725845</v>
      </c>
      <c r="F236" s="24">
        <v>20.249221183800621</v>
      </c>
    </row>
    <row r="237" spans="2:6" x14ac:dyDescent="0.25">
      <c r="B237" s="24" t="s">
        <v>282</v>
      </c>
      <c r="C237" s="24">
        <v>59.154929577464785</v>
      </c>
      <c r="D237" s="24">
        <v>11.267605633802818</v>
      </c>
      <c r="E237" s="24">
        <v>11.619718309859154</v>
      </c>
      <c r="F237" s="24">
        <v>17.95774647887324</v>
      </c>
    </row>
    <row r="238" spans="2:6" x14ac:dyDescent="0.25">
      <c r="B238" s="24" t="s">
        <v>283</v>
      </c>
      <c r="C238" s="24">
        <v>56.170212765957451</v>
      </c>
      <c r="D238" s="24">
        <v>13.617021276595745</v>
      </c>
      <c r="E238" s="24">
        <v>8.9361702127659584</v>
      </c>
      <c r="F238" s="24">
        <v>21.276595744680851</v>
      </c>
    </row>
    <row r="239" spans="2:6" x14ac:dyDescent="0.25">
      <c r="B239" s="24" t="s">
        <v>284</v>
      </c>
      <c r="C239" s="24">
        <v>63.286713286713294</v>
      </c>
      <c r="D239" s="24">
        <v>12.587412587412588</v>
      </c>
      <c r="E239" s="24">
        <v>7.3426573426573425</v>
      </c>
      <c r="F239" s="24">
        <v>16.783216783216783</v>
      </c>
    </row>
    <row r="240" spans="2:6" x14ac:dyDescent="0.25">
      <c r="B240" s="24" t="s">
        <v>285</v>
      </c>
      <c r="C240" s="24">
        <v>60.674157303370791</v>
      </c>
      <c r="D240" s="24">
        <v>10.486891385767791</v>
      </c>
      <c r="E240" s="24">
        <v>8.6142322097378283</v>
      </c>
      <c r="F240" s="24">
        <v>20.224719101123593</v>
      </c>
    </row>
    <row r="241" spans="1:6" x14ac:dyDescent="0.25">
      <c r="B241" s="24" t="s">
        <v>286</v>
      </c>
      <c r="C241" s="24">
        <v>61.986301369863014</v>
      </c>
      <c r="D241" s="24">
        <v>9.9315068493150687</v>
      </c>
      <c r="E241" s="24">
        <v>8.5616438356164384</v>
      </c>
      <c r="F241" s="24">
        <v>19.520547945205479</v>
      </c>
    </row>
    <row r="242" spans="1:6" x14ac:dyDescent="0.25">
      <c r="B242" s="24" t="s">
        <v>287</v>
      </c>
      <c r="C242" s="24">
        <v>54.769230769230774</v>
      </c>
      <c r="D242" s="24">
        <v>11.692307692307692</v>
      </c>
      <c r="E242" s="24">
        <v>8.3076923076923084</v>
      </c>
      <c r="F242" s="24">
        <v>25.23076923076923</v>
      </c>
    </row>
    <row r="243" spans="1:6" x14ac:dyDescent="0.25">
      <c r="B243" s="24" t="s">
        <v>288</v>
      </c>
      <c r="C243" s="24">
        <v>60.779220779220779</v>
      </c>
      <c r="D243" s="24">
        <v>13.116883116883116</v>
      </c>
      <c r="E243" s="24">
        <v>10</v>
      </c>
      <c r="F243" s="24">
        <v>16.103896103896105</v>
      </c>
    </row>
    <row r="244" spans="1:6" x14ac:dyDescent="0.25">
      <c r="A244" t="s">
        <v>318</v>
      </c>
      <c r="B244" s="24" t="s">
        <v>289</v>
      </c>
      <c r="C244" s="24">
        <v>53.298611111111114</v>
      </c>
      <c r="D244" s="24">
        <v>15.104166666666666</v>
      </c>
      <c r="E244" s="24">
        <v>9.0277777777777768</v>
      </c>
      <c r="F244" s="24">
        <v>22.569444444444446</v>
      </c>
    </row>
    <row r="245" spans="1:6" x14ac:dyDescent="0.25">
      <c r="B245" s="24" t="s">
        <v>290</v>
      </c>
      <c r="C245" s="24">
        <v>60.344827586206897</v>
      </c>
      <c r="D245" s="24">
        <v>12.807881773399016</v>
      </c>
      <c r="E245" s="24">
        <v>8.1280788177339893</v>
      </c>
      <c r="F245" s="24">
        <v>18.7192118226601</v>
      </c>
    </row>
    <row r="246" spans="1:6" x14ac:dyDescent="0.25">
      <c r="B246" s="24" t="s">
        <v>291</v>
      </c>
      <c r="C246" s="24">
        <v>67.837541163556537</v>
      </c>
      <c r="D246" s="24">
        <v>11.855104281009879</v>
      </c>
      <c r="E246" s="24">
        <v>8.0131723380900102</v>
      </c>
      <c r="F246" s="24">
        <v>12.294182217343579</v>
      </c>
    </row>
    <row r="247" spans="1:6" x14ac:dyDescent="0.25">
      <c r="B247" s="24" t="s">
        <v>292</v>
      </c>
      <c r="C247" s="24">
        <v>56.25</v>
      </c>
      <c r="D247" s="24">
        <v>13.888888888888889</v>
      </c>
      <c r="E247" s="24">
        <v>9.375</v>
      </c>
      <c r="F247" s="24">
        <v>20.486111111111111</v>
      </c>
    </row>
    <row r="248" spans="1:6" x14ac:dyDescent="0.25">
      <c r="B248" s="24" t="s">
        <v>293</v>
      </c>
      <c r="C248" s="24">
        <v>55.95667870036101</v>
      </c>
      <c r="D248" s="24">
        <v>19.133574007220215</v>
      </c>
      <c r="E248" s="24">
        <v>9.025270758122744</v>
      </c>
      <c r="F248" s="24">
        <v>15.884476534296029</v>
      </c>
    </row>
    <row r="249" spans="1:6" x14ac:dyDescent="0.25">
      <c r="B249" s="24" t="s">
        <v>294</v>
      </c>
      <c r="C249" s="24">
        <v>60.307692307692307</v>
      </c>
      <c r="D249" s="24">
        <v>13.538461538461538</v>
      </c>
      <c r="E249" s="24">
        <v>9.8461538461538467</v>
      </c>
      <c r="F249" s="24">
        <v>16.307692307692307</v>
      </c>
    </row>
    <row r="250" spans="1:6" x14ac:dyDescent="0.25">
      <c r="B250" s="24" t="s">
        <v>295</v>
      </c>
      <c r="C250" s="24">
        <v>56.622516556291394</v>
      </c>
      <c r="D250" s="24">
        <v>14.569536423841059</v>
      </c>
      <c r="E250" s="24">
        <v>6.6225165562913908</v>
      </c>
      <c r="F250" s="24">
        <v>22.185430463576157</v>
      </c>
    </row>
    <row r="251" spans="1:6" x14ac:dyDescent="0.25">
      <c r="B251" s="24" t="s">
        <v>296</v>
      </c>
      <c r="C251" s="24">
        <v>54.0785498489426</v>
      </c>
      <c r="D251" s="24">
        <v>14.501510574018129</v>
      </c>
      <c r="E251" s="24">
        <v>10.271903323262841</v>
      </c>
      <c r="F251" s="24">
        <v>21.148036253776432</v>
      </c>
    </row>
    <row r="252" spans="1:6" x14ac:dyDescent="0.25">
      <c r="B252" s="24" t="s">
        <v>297</v>
      </c>
      <c r="C252" s="24">
        <v>51.77514792899408</v>
      </c>
      <c r="D252" s="24">
        <v>13.609467455621301</v>
      </c>
      <c r="E252" s="24">
        <v>13.609467455621301</v>
      </c>
      <c r="F252" s="24">
        <v>21.005917159763314</v>
      </c>
    </row>
    <row r="253" spans="1:6" x14ac:dyDescent="0.25">
      <c r="B253" s="24" t="s">
        <v>298</v>
      </c>
      <c r="C253" s="24">
        <v>58.771929824561411</v>
      </c>
      <c r="D253" s="24">
        <v>13.742690058479532</v>
      </c>
      <c r="E253" s="24">
        <v>9.9415204678362574</v>
      </c>
      <c r="F253" s="24">
        <v>17.543859649122805</v>
      </c>
    </row>
    <row r="254" spans="1:6" x14ac:dyDescent="0.25">
      <c r="B254" s="24" t="s">
        <v>299</v>
      </c>
      <c r="C254" s="24">
        <v>60.260869565217391</v>
      </c>
      <c r="D254" s="24">
        <v>11.217391304347826</v>
      </c>
      <c r="E254" s="24">
        <v>13.304347826086957</v>
      </c>
      <c r="F254" s="24">
        <v>15.217391304347828</v>
      </c>
    </row>
    <row r="255" spans="1:6" x14ac:dyDescent="0.25">
      <c r="B255" s="24" t="s">
        <v>300</v>
      </c>
      <c r="C255" s="24">
        <v>55.784061696658092</v>
      </c>
      <c r="D255" s="24">
        <v>12.853470437017995</v>
      </c>
      <c r="E255" s="24">
        <v>12.853470437017995</v>
      </c>
      <c r="F255" s="24">
        <v>18.508997429305911</v>
      </c>
    </row>
    <row r="256" spans="1:6" x14ac:dyDescent="0.25">
      <c r="B256" s="24" t="s">
        <v>301</v>
      </c>
      <c r="C256" s="24">
        <v>51</v>
      </c>
      <c r="D256" s="24">
        <v>11.25</v>
      </c>
      <c r="E256" s="24">
        <v>10</v>
      </c>
      <c r="F256" s="24">
        <v>27.750000000000004</v>
      </c>
    </row>
    <row r="257" spans="2:6" x14ac:dyDescent="0.25">
      <c r="B257" s="24" t="s">
        <v>302</v>
      </c>
      <c r="C257" s="24">
        <v>59.357277882797732</v>
      </c>
      <c r="D257" s="24">
        <v>12.476370510396976</v>
      </c>
      <c r="E257" s="24">
        <v>10.964083175803403</v>
      </c>
      <c r="F257" s="24">
        <v>17.20226843100189</v>
      </c>
    </row>
    <row r="258" spans="2:6" x14ac:dyDescent="0.25">
      <c r="B258" s="24" t="s">
        <v>303</v>
      </c>
      <c r="C258" s="24">
        <v>51.918735891647863</v>
      </c>
      <c r="D258" s="24">
        <v>12.18961625282167</v>
      </c>
      <c r="E258" s="24">
        <v>11.512415349887133</v>
      </c>
      <c r="F258" s="24">
        <v>24.379232505643341</v>
      </c>
    </row>
    <row r="259" spans="2:6" x14ac:dyDescent="0.25">
      <c r="B259" s="24" t="s">
        <v>304</v>
      </c>
      <c r="C259" s="24">
        <v>53.728070175438589</v>
      </c>
      <c r="D259" s="24">
        <v>17.543859649122805</v>
      </c>
      <c r="E259" s="24">
        <v>9.8684210526315788</v>
      </c>
      <c r="F259" s="24">
        <v>18.859649122807017</v>
      </c>
    </row>
    <row r="260" spans="2:6" x14ac:dyDescent="0.25">
      <c r="B260" s="24" t="s">
        <v>305</v>
      </c>
      <c r="C260" s="24">
        <v>55.088495575221245</v>
      </c>
      <c r="D260" s="24">
        <v>13.495575221238937</v>
      </c>
      <c r="E260" s="24">
        <v>11.725663716814159</v>
      </c>
      <c r="F260" s="24">
        <v>19.690265486725664</v>
      </c>
    </row>
    <row r="261" spans="2:6" x14ac:dyDescent="0.25">
      <c r="B261" s="24" t="s">
        <v>306</v>
      </c>
      <c r="C261" s="24">
        <v>57.504873294346979</v>
      </c>
      <c r="D261" s="24">
        <v>11.500974658869396</v>
      </c>
      <c r="E261" s="24">
        <v>11.500974658869396</v>
      </c>
      <c r="F261" s="24">
        <v>19.49317738791423</v>
      </c>
    </row>
    <row r="262" spans="2:6" x14ac:dyDescent="0.25">
      <c r="B262" s="24" t="s">
        <v>307</v>
      </c>
      <c r="C262" s="24">
        <v>56.564748201438853</v>
      </c>
      <c r="D262" s="24">
        <v>11.330935251798561</v>
      </c>
      <c r="E262" s="24">
        <v>12.589928057553957</v>
      </c>
      <c r="F262" s="24">
        <v>19.514388489208635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7"/>
  <sheetViews>
    <sheetView workbookViewId="0">
      <selection activeCell="B4" sqref="B4"/>
    </sheetView>
  </sheetViews>
  <sheetFormatPr defaultRowHeight="15" x14ac:dyDescent="0.25"/>
  <cols>
    <col min="3" max="3" width="9" customWidth="1"/>
    <col min="4" max="4" width="10" customWidth="1"/>
    <col min="5" max="5" width="9.7109375" customWidth="1"/>
    <col min="6" max="6" width="10.28515625" customWidth="1"/>
    <col min="7" max="7" width="10.7109375" customWidth="1"/>
  </cols>
  <sheetData>
    <row r="1" spans="1:28" x14ac:dyDescent="0.25">
      <c r="A1" s="22"/>
      <c r="B1" s="43" t="s">
        <v>52</v>
      </c>
    </row>
    <row r="2" spans="1:28" x14ac:dyDescent="0.25">
      <c r="A2" s="22"/>
      <c r="B2" s="43" t="s">
        <v>20</v>
      </c>
    </row>
    <row r="3" spans="1:28" x14ac:dyDescent="0.25">
      <c r="A3" s="22"/>
      <c r="B3" s="44" t="s">
        <v>451</v>
      </c>
    </row>
    <row r="4" spans="1:28" x14ac:dyDescent="0.25">
      <c r="A4" s="45" t="s">
        <v>0</v>
      </c>
      <c r="B4" s="76" t="s">
        <v>583</v>
      </c>
    </row>
    <row r="5" spans="1:28" x14ac:dyDescent="0.25">
      <c r="A5" s="45" t="s">
        <v>1</v>
      </c>
      <c r="B5" s="22"/>
    </row>
    <row r="6" spans="1:28" x14ac:dyDescent="0.25">
      <c r="A6" s="45" t="s">
        <v>2</v>
      </c>
      <c r="B6" s="22" t="s">
        <v>25</v>
      </c>
    </row>
    <row r="7" spans="1:28" x14ac:dyDescent="0.25">
      <c r="A7" s="45" t="s">
        <v>3</v>
      </c>
      <c r="B7" s="46" t="s">
        <v>446</v>
      </c>
    </row>
    <row r="8" spans="1:28" x14ac:dyDescent="0.25">
      <c r="A8" s="45" t="s">
        <v>4</v>
      </c>
      <c r="B8" s="22" t="s">
        <v>24</v>
      </c>
    </row>
    <row r="9" spans="1:28" x14ac:dyDescent="0.25">
      <c r="A9" s="45" t="s">
        <v>5</v>
      </c>
      <c r="B9" s="22"/>
    </row>
    <row r="10" spans="1:28" x14ac:dyDescent="0.25">
      <c r="A10" s="47" t="s">
        <v>6</v>
      </c>
      <c r="B10" s="22"/>
    </row>
    <row r="11" spans="1:28"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row>
    <row r="12" spans="1:28" ht="36.75" x14ac:dyDescent="0.25">
      <c r="B12" s="67" t="s">
        <v>462</v>
      </c>
      <c r="C12" s="87" t="s">
        <v>463</v>
      </c>
      <c r="D12" s="87" t="s">
        <v>464</v>
      </c>
      <c r="E12" s="87" t="s">
        <v>465</v>
      </c>
      <c r="F12" s="87" t="s">
        <v>466</v>
      </c>
      <c r="G12" s="87" t="s">
        <v>467</v>
      </c>
    </row>
    <row r="13" spans="1:28" x14ac:dyDescent="0.25">
      <c r="B13" s="86" t="s">
        <v>468</v>
      </c>
      <c r="C13" s="34">
        <v>72.670854538011753</v>
      </c>
      <c r="D13" s="34">
        <v>26.789910700297664</v>
      </c>
      <c r="E13" s="34">
        <v>0.46848230936004409</v>
      </c>
      <c r="F13" s="34">
        <v>6.5698705735497007E-2</v>
      </c>
      <c r="G13" s="34">
        <v>5.0537465950382318E-3</v>
      </c>
    </row>
    <row r="14" spans="1:28" x14ac:dyDescent="0.25">
      <c r="B14" s="86" t="s">
        <v>58</v>
      </c>
      <c r="C14" s="34">
        <v>90.979047847424511</v>
      </c>
      <c r="D14" s="34">
        <v>7.6287743985350671</v>
      </c>
      <c r="E14" s="34">
        <v>0.83819510108207818</v>
      </c>
      <c r="F14" s="34">
        <v>0.49321623308145696</v>
      </c>
      <c r="G14" s="34">
        <v>6.076641987688669E-2</v>
      </c>
    </row>
    <row r="15" spans="1:28" x14ac:dyDescent="0.25">
      <c r="B15" s="86" t="s">
        <v>59</v>
      </c>
      <c r="C15" s="34">
        <v>93.816315045365329</v>
      </c>
      <c r="D15" s="34">
        <v>5.0032256736167353</v>
      </c>
      <c r="E15" s="34">
        <v>0.63827158799225847</v>
      </c>
      <c r="F15" s="34">
        <v>0.47767422069098048</v>
      </c>
      <c r="G15" s="34">
        <v>6.451347233470138E-2</v>
      </c>
    </row>
    <row r="16" spans="1:28" x14ac:dyDescent="0.25">
      <c r="B16" s="86" t="s">
        <v>60</v>
      </c>
      <c r="C16" s="34">
        <v>94.509486780715406</v>
      </c>
      <c r="D16" s="34">
        <v>4.3462934162778639</v>
      </c>
      <c r="E16" s="34">
        <v>0.56236391912908246</v>
      </c>
      <c r="F16" s="34">
        <v>0.50471747019180924</v>
      </c>
      <c r="G16" s="34">
        <v>7.713841368584759E-2</v>
      </c>
    </row>
    <row r="17" spans="2:7" x14ac:dyDescent="0.25">
      <c r="B17" s="86" t="s">
        <v>61</v>
      </c>
      <c r="C17" s="34">
        <v>94.727721206754794</v>
      </c>
      <c r="D17" s="34">
        <v>4.0554044652457151</v>
      </c>
      <c r="E17" s="34">
        <v>0.57850020028250371</v>
      </c>
      <c r="F17" s="34">
        <v>0.56416418948833091</v>
      </c>
      <c r="G17" s="34">
        <v>7.4209938228659372E-2</v>
      </c>
    </row>
    <row r="18" spans="2:7" x14ac:dyDescent="0.25">
      <c r="B18" s="86" t="s">
        <v>62</v>
      </c>
      <c r="C18" s="34">
        <v>95.095982401296737</v>
      </c>
      <c r="D18" s="34">
        <v>3.6813708463586892</v>
      </c>
      <c r="E18" s="34">
        <v>0.5376866967697117</v>
      </c>
      <c r="F18" s="34">
        <v>0.59557716799814753</v>
      </c>
      <c r="G18" s="34">
        <v>8.9382887576704873E-2</v>
      </c>
    </row>
    <row r="19" spans="2:7" x14ac:dyDescent="0.25">
      <c r="B19" s="86" t="s">
        <v>469</v>
      </c>
      <c r="C19" s="34">
        <v>98.930534545975192</v>
      </c>
      <c r="D19" s="34">
        <v>0.92628905447550758</v>
      </c>
      <c r="E19" s="34">
        <v>7.7190754539625622E-2</v>
      </c>
      <c r="F19" s="34">
        <v>6.1628102414701097E-2</v>
      </c>
      <c r="G19" s="34">
        <v>4.3575425949788664E-3</v>
      </c>
    </row>
    <row r="20" spans="2:7" x14ac:dyDescent="0.25">
      <c r="B20" s="86" t="s">
        <v>470</v>
      </c>
      <c r="C20" s="34">
        <v>98.908714151047548</v>
      </c>
      <c r="D20" s="34">
        <v>0.96135064670363735</v>
      </c>
      <c r="E20" s="34">
        <v>8.3226469414272489E-2</v>
      </c>
      <c r="F20" s="34">
        <v>4.5010233458739203E-2</v>
      </c>
      <c r="G20" s="34">
        <v>1.6984993758014794E-3</v>
      </c>
    </row>
    <row r="21" spans="2:7" x14ac:dyDescent="0.25">
      <c r="B21" s="86" t="s">
        <v>63</v>
      </c>
      <c r="C21" s="34">
        <v>94.4044391266644</v>
      </c>
      <c r="D21" s="34">
        <v>4.1740304503891368</v>
      </c>
      <c r="E21" s="34">
        <v>0.68881107366710936</v>
      </c>
      <c r="F21" s="34">
        <v>0.63118146192603652</v>
      </c>
      <c r="G21" s="34">
        <v>0.10153788735331891</v>
      </c>
    </row>
    <row r="22" spans="2:7" x14ac:dyDescent="0.25">
      <c r="B22" s="86" t="s">
        <v>64</v>
      </c>
      <c r="C22" s="34">
        <v>93.481435588794966</v>
      </c>
      <c r="D22" s="34">
        <v>4.2753954556406208</v>
      </c>
      <c r="E22" s="34">
        <v>1.1363356984457129</v>
      </c>
      <c r="F22" s="34">
        <v>0.99374056536511735</v>
      </c>
      <c r="G22" s="34">
        <v>0.11309269175357593</v>
      </c>
    </row>
    <row r="23" spans="2:7" x14ac:dyDescent="0.25">
      <c r="B23" s="86" t="s">
        <v>65</v>
      </c>
      <c r="C23" s="34">
        <v>94.486826883199086</v>
      </c>
      <c r="D23" s="34">
        <v>4.0332438390849763</v>
      </c>
      <c r="E23" s="34">
        <v>0.72795931285879556</v>
      </c>
      <c r="F23" s="34">
        <v>0.65701875013642419</v>
      </c>
      <c r="G23" s="34">
        <v>9.4951214720712468E-2</v>
      </c>
    </row>
    <row r="24" spans="2:7" x14ac:dyDescent="0.25">
      <c r="B24" s="86" t="s">
        <v>66</v>
      </c>
      <c r="C24" s="34">
        <v>94.705961974969284</v>
      </c>
      <c r="D24" s="34">
        <v>3.9753441202807105</v>
      </c>
      <c r="E24" s="34">
        <v>0.64919514379125798</v>
      </c>
      <c r="F24" s="34">
        <v>0.57370733637366988</v>
      </c>
      <c r="G24" s="34">
        <v>9.5791424585077362E-2</v>
      </c>
    </row>
    <row r="25" spans="2:7" x14ac:dyDescent="0.25">
      <c r="B25" s="86" t="s">
        <v>67</v>
      </c>
      <c r="C25" s="34">
        <v>92.96485202651904</v>
      </c>
      <c r="D25" s="34">
        <v>5.1290923381860436</v>
      </c>
      <c r="E25" s="34">
        <v>0.93935821201558345</v>
      </c>
      <c r="F25" s="34">
        <v>0.83683616977650188</v>
      </c>
      <c r="G25" s="34">
        <v>0.12986125350283645</v>
      </c>
    </row>
    <row r="26" spans="2:7" x14ac:dyDescent="0.25">
      <c r="B26" s="86" t="s">
        <v>471</v>
      </c>
      <c r="C26" s="34">
        <v>98.839901174364996</v>
      </c>
      <c r="D26" s="34">
        <v>0.9616694010154917</v>
      </c>
      <c r="E26" s="34">
        <v>0.10699625837326779</v>
      </c>
      <c r="F26" s="34">
        <v>8.6893931042532638E-2</v>
      </c>
      <c r="G26" s="34">
        <v>4.5392352037143908E-3</v>
      </c>
    </row>
    <row r="27" spans="2:7" x14ac:dyDescent="0.25">
      <c r="B27" s="86" t="s">
        <v>472</v>
      </c>
      <c r="C27" s="34">
        <v>98.149668565107291</v>
      </c>
      <c r="D27" s="34">
        <v>1.5504411929927664</v>
      </c>
      <c r="E27" s="34">
        <v>0.17976129773829175</v>
      </c>
      <c r="F27" s="34">
        <v>0.11407928510314669</v>
      </c>
      <c r="G27" s="34">
        <v>6.0496590585002027E-3</v>
      </c>
    </row>
    <row r="28" spans="2:7" x14ac:dyDescent="0.25">
      <c r="B28" s="86" t="s">
        <v>68</v>
      </c>
      <c r="C28" s="34">
        <v>88.421119702893236</v>
      </c>
      <c r="D28" s="34">
        <v>7.8309113003427102</v>
      </c>
      <c r="E28" s="34">
        <v>1.5820206718581462</v>
      </c>
      <c r="F28" s="34">
        <v>1.825058370008966</v>
      </c>
      <c r="G28" s="34">
        <v>0.34088995489693658</v>
      </c>
    </row>
    <row r="29" spans="2:7" x14ac:dyDescent="0.25">
      <c r="B29" s="86" t="s">
        <v>69</v>
      </c>
      <c r="C29" s="34">
        <v>94.754726684952985</v>
      </c>
      <c r="D29" s="34">
        <v>3.7678781347962382</v>
      </c>
      <c r="E29" s="34">
        <v>0.68083855799373039</v>
      </c>
      <c r="F29" s="34">
        <v>0.68389988244514111</v>
      </c>
      <c r="G29" s="34">
        <v>0.11265673981191222</v>
      </c>
    </row>
    <row r="30" spans="2:7" x14ac:dyDescent="0.25">
      <c r="B30" s="86" t="s">
        <v>70</v>
      </c>
      <c r="C30" s="34">
        <v>95.189563559546428</v>
      </c>
      <c r="D30" s="34">
        <v>3.3523004772188321</v>
      </c>
      <c r="E30" s="34">
        <v>0.6772859135121776</v>
      </c>
      <c r="F30" s="34">
        <v>0.67963964388059517</v>
      </c>
      <c r="G30" s="34">
        <v>0.10121040584195877</v>
      </c>
    </row>
    <row r="31" spans="2:7" x14ac:dyDescent="0.25">
      <c r="B31" s="86" t="s">
        <v>71</v>
      </c>
      <c r="C31" s="34">
        <v>95.077815879715104</v>
      </c>
      <c r="D31" s="34">
        <v>3.5692722529968641</v>
      </c>
      <c r="E31" s="34">
        <v>0.60083824262141328</v>
      </c>
      <c r="F31" s="34">
        <v>0.6477329347284505</v>
      </c>
      <c r="G31" s="34">
        <v>0.10434068993815764</v>
      </c>
    </row>
    <row r="32" spans="2:7" x14ac:dyDescent="0.25">
      <c r="B32" s="86" t="s">
        <v>72</v>
      </c>
      <c r="C32" s="34">
        <v>91.887746480703996</v>
      </c>
      <c r="D32" s="34">
        <v>5.6486379923656518</v>
      </c>
      <c r="E32" s="34">
        <v>1.1776480833972418</v>
      </c>
      <c r="F32" s="34">
        <v>1.1247882356509344</v>
      </c>
      <c r="G32" s="34">
        <v>0.16117920788218321</v>
      </c>
    </row>
    <row r="33" spans="2:7" x14ac:dyDescent="0.25">
      <c r="B33" s="86" t="s">
        <v>473</v>
      </c>
      <c r="C33" s="34">
        <v>99.151897508266572</v>
      </c>
      <c r="D33" s="34">
        <v>0.70559913667870333</v>
      </c>
      <c r="E33" s="34">
        <v>8.2319899279182054E-2</v>
      </c>
      <c r="F33" s="34">
        <v>5.6032872618602916E-2</v>
      </c>
      <c r="G33" s="34">
        <v>4.1505831569335488E-3</v>
      </c>
    </row>
    <row r="34" spans="2:7" x14ac:dyDescent="0.25">
      <c r="B34" s="86" t="s">
        <v>474</v>
      </c>
      <c r="C34" s="34">
        <v>99.181082428752248</v>
      </c>
      <c r="D34" s="34">
        <v>0.69042230831191753</v>
      </c>
      <c r="E34" s="34">
        <v>7.5754669939779834E-2</v>
      </c>
      <c r="F34" s="34">
        <v>5.0822753250738366E-2</v>
      </c>
      <c r="G34" s="34">
        <v>1.9178397453108818E-3</v>
      </c>
    </row>
    <row r="35" spans="2:7" x14ac:dyDescent="0.25">
      <c r="B35" s="86" t="s">
        <v>73</v>
      </c>
      <c r="C35" s="34">
        <v>94.116824390471308</v>
      </c>
      <c r="D35" s="34">
        <v>4.2568778012347073</v>
      </c>
      <c r="E35" s="34">
        <v>0.75787342581431438</v>
      </c>
      <c r="F35" s="34">
        <v>0.75920536505124636</v>
      </c>
      <c r="G35" s="34">
        <v>0.10921901742842492</v>
      </c>
    </row>
    <row r="36" spans="2:7" x14ac:dyDescent="0.25">
      <c r="B36" s="86" t="s">
        <v>74</v>
      </c>
      <c r="C36" s="34">
        <v>95.000498024502804</v>
      </c>
      <c r="D36" s="34">
        <v>3.5359739699193198</v>
      </c>
      <c r="E36" s="34">
        <v>0.6733291277930874</v>
      </c>
      <c r="F36" s="34">
        <v>0.69325010790530894</v>
      </c>
      <c r="G36" s="34">
        <v>9.6948769879478078E-2</v>
      </c>
    </row>
    <row r="37" spans="2:7" x14ac:dyDescent="0.25">
      <c r="B37" s="86" t="s">
        <v>75</v>
      </c>
      <c r="C37" s="34">
        <v>93.422790072135953</v>
      </c>
      <c r="D37" s="34">
        <v>4.6063088397114562</v>
      </c>
      <c r="E37" s="34">
        <v>0.93165423645922474</v>
      </c>
      <c r="F37" s="34">
        <v>0.90842401271549089</v>
      </c>
      <c r="G37" s="34">
        <v>0.13082283897787014</v>
      </c>
    </row>
    <row r="38" spans="2:7" x14ac:dyDescent="0.25">
      <c r="B38" s="86" t="s">
        <v>76</v>
      </c>
      <c r="C38" s="34">
        <v>95.225194932083056</v>
      </c>
      <c r="D38" s="34">
        <v>3.4234451430347868</v>
      </c>
      <c r="E38" s="34">
        <v>0.60018145020587621</v>
      </c>
      <c r="F38" s="34">
        <v>0.62746242521523421</v>
      </c>
      <c r="G38" s="34">
        <v>0.12371604946104214</v>
      </c>
    </row>
    <row r="39" spans="2:7" x14ac:dyDescent="0.25">
      <c r="B39" s="86" t="s">
        <v>77</v>
      </c>
      <c r="C39" s="34">
        <v>94.866173430529869</v>
      </c>
      <c r="D39" s="34">
        <v>3.6584702426286588</v>
      </c>
      <c r="E39" s="34">
        <v>0.63975628332063983</v>
      </c>
      <c r="F39" s="34">
        <v>0.72026982918072024</v>
      </c>
      <c r="G39" s="34">
        <v>0.11533021434011533</v>
      </c>
    </row>
    <row r="40" spans="2:7" x14ac:dyDescent="0.25">
      <c r="B40" s="86" t="s">
        <v>475</v>
      </c>
      <c r="C40" s="34">
        <v>99.137966733383948</v>
      </c>
      <c r="D40" s="34">
        <v>0.71295465525571122</v>
      </c>
      <c r="E40" s="34">
        <v>9.1793774587618199E-2</v>
      </c>
      <c r="F40" s="34">
        <v>5.1763406722341088E-2</v>
      </c>
      <c r="G40" s="34">
        <v>5.5214300503830492E-3</v>
      </c>
    </row>
    <row r="41" spans="2:7" x14ac:dyDescent="0.25">
      <c r="B41" s="86" t="s">
        <v>476</v>
      </c>
      <c r="C41" s="34">
        <v>98.857238309538076</v>
      </c>
      <c r="D41" s="34">
        <v>0.97965039156537714</v>
      </c>
      <c r="E41" s="34">
        <v>9.7277220426251088E-2</v>
      </c>
      <c r="F41" s="34">
        <v>6.0921087539672396E-2</v>
      </c>
      <c r="G41" s="34">
        <v>4.9129909306187417E-3</v>
      </c>
    </row>
    <row r="42" spans="2:7" x14ac:dyDescent="0.25">
      <c r="B42" s="86" t="s">
        <v>78</v>
      </c>
      <c r="C42" s="34">
        <v>91.64834376941829</v>
      </c>
      <c r="D42" s="34">
        <v>5.8900148176473399</v>
      </c>
      <c r="E42" s="34">
        <v>1.1370154390325511</v>
      </c>
      <c r="F42" s="34">
        <v>1.1178958940777208</v>
      </c>
      <c r="G42" s="34">
        <v>0.20673007982410016</v>
      </c>
    </row>
    <row r="43" spans="2:7" x14ac:dyDescent="0.25">
      <c r="B43" s="86" t="s">
        <v>79</v>
      </c>
      <c r="C43" s="34">
        <v>83.022577540898652</v>
      </c>
      <c r="D43" s="34">
        <v>13.865719150196165</v>
      </c>
      <c r="E43" s="34">
        <v>2.1064475534828633</v>
      </c>
      <c r="F43" s="34">
        <v>0.86845806499370792</v>
      </c>
      <c r="G43" s="34">
        <v>0.13679769042860315</v>
      </c>
    </row>
    <row r="44" spans="2:7" x14ac:dyDescent="0.25">
      <c r="B44" s="86" t="s">
        <v>80</v>
      </c>
      <c r="C44" s="34">
        <v>82.032337202129042</v>
      </c>
      <c r="D44" s="34">
        <v>16.487812576216232</v>
      </c>
      <c r="E44" s="34">
        <v>1.0564825043398418</v>
      </c>
      <c r="F44" s="34">
        <v>0.37846290690501128</v>
      </c>
      <c r="G44" s="34">
        <v>4.4904810409881923E-2</v>
      </c>
    </row>
    <row r="45" spans="2:7" x14ac:dyDescent="0.25">
      <c r="B45" s="86" t="s">
        <v>81</v>
      </c>
      <c r="C45" s="34">
        <v>94.094607446021627</v>
      </c>
      <c r="D45" s="34">
        <v>4.9248001127117744</v>
      </c>
      <c r="E45" s="34">
        <v>0.54477357848144359</v>
      </c>
      <c r="F45" s="34">
        <v>0.38322003451798103</v>
      </c>
      <c r="G45" s="34">
        <v>5.2598828267173867E-2</v>
      </c>
    </row>
    <row r="46" spans="2:7" x14ac:dyDescent="0.25">
      <c r="B46" s="86" t="s">
        <v>82</v>
      </c>
      <c r="C46" s="34">
        <v>94.672882527575652</v>
      </c>
      <c r="D46" s="34">
        <v>4.0788247748364492</v>
      </c>
      <c r="E46" s="34">
        <v>0.59375720072533211</v>
      </c>
      <c r="F46" s="34">
        <v>0.56403594602085827</v>
      </c>
      <c r="G46" s="34">
        <v>9.0499550841712614E-2</v>
      </c>
    </row>
    <row r="47" spans="2:7" x14ac:dyDescent="0.25">
      <c r="B47" s="86" t="s">
        <v>477</v>
      </c>
      <c r="C47" s="34">
        <v>98.604826359117197</v>
      </c>
      <c r="D47" s="34">
        <v>1.1805696669921246</v>
      </c>
      <c r="E47" s="34">
        <v>0.12539216026406697</v>
      </c>
      <c r="F47" s="34">
        <v>8.1281874637577009E-2</v>
      </c>
      <c r="G47" s="34">
        <v>7.9299389890319025E-3</v>
      </c>
    </row>
    <row r="48" spans="2:7" x14ac:dyDescent="0.25">
      <c r="B48" s="86" t="s">
        <v>478</v>
      </c>
      <c r="C48" s="34">
        <v>98.138574991428968</v>
      </c>
      <c r="D48" s="34">
        <v>1.4916945084937179</v>
      </c>
      <c r="E48" s="34">
        <v>0.21242697822623471</v>
      </c>
      <c r="F48" s="34">
        <v>0.15125338639526206</v>
      </c>
      <c r="G48" s="34">
        <v>6.050135455810483E-3</v>
      </c>
    </row>
    <row r="49" spans="2:7" x14ac:dyDescent="0.25">
      <c r="B49" s="86" t="s">
        <v>83</v>
      </c>
      <c r="C49" s="34">
        <v>89.648220163851164</v>
      </c>
      <c r="D49" s="34">
        <v>6.5241918911898011</v>
      </c>
      <c r="E49" s="34">
        <v>1.5423566496198389</v>
      </c>
      <c r="F49" s="34">
        <v>1.9075904263774781</v>
      </c>
      <c r="G49" s="34">
        <v>0.37764086896172028</v>
      </c>
    </row>
    <row r="50" spans="2:7" x14ac:dyDescent="0.25">
      <c r="B50" s="86" t="s">
        <v>84</v>
      </c>
      <c r="C50" s="34">
        <v>94.843472937600268</v>
      </c>
      <c r="D50" s="34">
        <v>3.6772777167947308</v>
      </c>
      <c r="E50" s="34">
        <v>0.68553153761715779</v>
      </c>
      <c r="F50" s="34">
        <v>0.68289284809592166</v>
      </c>
      <c r="G50" s="34">
        <v>0.11082495989191929</v>
      </c>
    </row>
    <row r="51" spans="2:7" x14ac:dyDescent="0.25">
      <c r="B51" s="86" t="s">
        <v>85</v>
      </c>
      <c r="C51" s="34">
        <v>94.872244667496261</v>
      </c>
      <c r="D51" s="34">
        <v>3.6449054100724161</v>
      </c>
      <c r="E51" s="34">
        <v>0.68688020436467701</v>
      </c>
      <c r="F51" s="34">
        <v>0.69071752394213326</v>
      </c>
      <c r="G51" s="34">
        <v>0.10525219412451554</v>
      </c>
    </row>
    <row r="52" spans="2:7" x14ac:dyDescent="0.25">
      <c r="B52" s="86" t="s">
        <v>86</v>
      </c>
      <c r="C52" s="34">
        <v>95.992289859602508</v>
      </c>
      <c r="D52" s="34">
        <v>2.9527753900653799</v>
      </c>
      <c r="E52" s="34">
        <v>0.4829256857075877</v>
      </c>
      <c r="F52" s="34">
        <v>0.49699148237868251</v>
      </c>
      <c r="G52" s="34">
        <v>7.5017582245838862E-2</v>
      </c>
    </row>
    <row r="53" spans="2:7" x14ac:dyDescent="0.25">
      <c r="B53" s="86" t="s">
        <v>87</v>
      </c>
      <c r="C53" s="34">
        <v>94.684220050669566</v>
      </c>
      <c r="D53" s="34">
        <v>3.8059750600467215</v>
      </c>
      <c r="E53" s="34">
        <v>0.65434475043595564</v>
      </c>
      <c r="F53" s="34">
        <v>0.74976145823051366</v>
      </c>
      <c r="G53" s="34">
        <v>0.10569868061724738</v>
      </c>
    </row>
    <row r="54" spans="2:7" x14ac:dyDescent="0.25">
      <c r="B54" s="86" t="s">
        <v>479</v>
      </c>
      <c r="C54" s="34">
        <v>99.177429914886019</v>
      </c>
      <c r="D54" s="34">
        <v>0.67317421582048687</v>
      </c>
      <c r="E54" s="34">
        <v>7.7376346646032976E-2</v>
      </c>
      <c r="F54" s="34">
        <v>6.6662698648889948E-2</v>
      </c>
      <c r="G54" s="34">
        <v>5.3568239985715138E-3</v>
      </c>
    </row>
    <row r="55" spans="2:7" x14ac:dyDescent="0.25">
      <c r="B55" s="86" t="s">
        <v>480</v>
      </c>
      <c r="C55" s="34">
        <v>99.111103685076728</v>
      </c>
      <c r="D55" s="34">
        <v>0.76525284254672143</v>
      </c>
      <c r="E55" s="34">
        <v>8.6884602210544781E-2</v>
      </c>
      <c r="F55" s="34">
        <v>3.5088012431181551E-2</v>
      </c>
      <c r="G55" s="34">
        <v>1.670857734818169E-3</v>
      </c>
    </row>
    <row r="56" spans="2:7" x14ac:dyDescent="0.25">
      <c r="B56" s="86" t="s">
        <v>88</v>
      </c>
      <c r="C56" s="34">
        <v>94.957366141673276</v>
      </c>
      <c r="D56" s="34">
        <v>3.6130134420284428</v>
      </c>
      <c r="E56" s="34">
        <v>0.64837431878237495</v>
      </c>
      <c r="F56" s="34">
        <v>0.66635696552826518</v>
      </c>
      <c r="G56" s="34">
        <v>0.11488913198763194</v>
      </c>
    </row>
    <row r="57" spans="2:7" x14ac:dyDescent="0.25">
      <c r="B57" s="86" t="s">
        <v>89</v>
      </c>
      <c r="C57" s="34">
        <v>94.537270160982672</v>
      </c>
      <c r="D57" s="34">
        <v>3.9327585768418909</v>
      </c>
      <c r="E57" s="34">
        <v>0.70293227537448189</v>
      </c>
      <c r="F57" s="34">
        <v>0.71157905444927649</v>
      </c>
      <c r="G57" s="34">
        <v>0.1154599323516696</v>
      </c>
    </row>
    <row r="58" spans="2:7" x14ac:dyDescent="0.25">
      <c r="B58" s="86" t="s">
        <v>90</v>
      </c>
      <c r="C58" s="34">
        <v>90.78681718656695</v>
      </c>
      <c r="D58" s="34">
        <v>6.4119455423803249</v>
      </c>
      <c r="E58" s="34">
        <v>1.2676025187754933</v>
      </c>
      <c r="F58" s="34">
        <v>1.3124678123114157</v>
      </c>
      <c r="G58" s="34">
        <v>0.22116693996581388</v>
      </c>
    </row>
    <row r="59" spans="2:7" x14ac:dyDescent="0.25">
      <c r="B59" s="86" t="s">
        <v>91</v>
      </c>
      <c r="C59" s="34">
        <v>95.181497270887633</v>
      </c>
      <c r="D59" s="34">
        <v>3.5405651045197315</v>
      </c>
      <c r="E59" s="34">
        <v>0.56992503100693448</v>
      </c>
      <c r="F59" s="34">
        <v>0.60909168512018641</v>
      </c>
      <c r="G59" s="34">
        <v>9.8920908465520804E-2</v>
      </c>
    </row>
    <row r="60" spans="2:7" x14ac:dyDescent="0.25">
      <c r="B60" s="86" t="s">
        <v>92</v>
      </c>
      <c r="C60" s="34">
        <v>95.338853706871078</v>
      </c>
      <c r="D60" s="34">
        <v>3.3001109566009488</v>
      </c>
      <c r="E60" s="34">
        <v>0.57949386347008291</v>
      </c>
      <c r="F60" s="34">
        <v>0.68075993158483827</v>
      </c>
      <c r="G60" s="34">
        <v>0.10078154147305789</v>
      </c>
    </row>
    <row r="61" spans="2:7" x14ac:dyDescent="0.25">
      <c r="B61" s="86" t="s">
        <v>481</v>
      </c>
      <c r="C61" s="34">
        <v>99.293700390499268</v>
      </c>
      <c r="D61" s="34">
        <v>0.58301601472115439</v>
      </c>
      <c r="E61" s="34">
        <v>6.4374684958794129E-2</v>
      </c>
      <c r="F61" s="34">
        <v>5.5872368077443967E-2</v>
      </c>
      <c r="G61" s="34">
        <v>3.0365417433393456E-3</v>
      </c>
    </row>
    <row r="62" spans="2:7" x14ac:dyDescent="0.25">
      <c r="B62" s="86" t="s">
        <v>482</v>
      </c>
      <c r="C62" s="34">
        <v>99.240921103545929</v>
      </c>
      <c r="D62" s="34">
        <v>0.65699019454484087</v>
      </c>
      <c r="E62" s="34">
        <v>5.8454014802861776E-2</v>
      </c>
      <c r="F62" s="34">
        <v>4.1988095140083816E-2</v>
      </c>
      <c r="G62" s="34">
        <v>1.6465919662777965E-3</v>
      </c>
    </row>
    <row r="63" spans="2:7" x14ac:dyDescent="0.25">
      <c r="B63" s="86" t="s">
        <v>93</v>
      </c>
      <c r="C63" s="34">
        <v>91.030535303481699</v>
      </c>
      <c r="D63" s="34">
        <v>6.3515826559077002</v>
      </c>
      <c r="E63" s="34">
        <v>1.2735102873881561</v>
      </c>
      <c r="F63" s="34">
        <v>1.1886761381499169</v>
      </c>
      <c r="G63" s="34">
        <v>0.15569561507253318</v>
      </c>
    </row>
    <row r="64" spans="2:7" x14ac:dyDescent="0.25">
      <c r="B64" s="86" t="s">
        <v>94</v>
      </c>
      <c r="C64" s="34">
        <v>94.827565947946653</v>
      </c>
      <c r="D64" s="34">
        <v>3.6184713001586273</v>
      </c>
      <c r="E64" s="34">
        <v>0.68973620821338355</v>
      </c>
      <c r="F64" s="34">
        <v>0.75612478702778929</v>
      </c>
      <c r="G64" s="34">
        <v>0.10810175665354563</v>
      </c>
    </row>
    <row r="65" spans="2:7" x14ac:dyDescent="0.25">
      <c r="B65" s="86" t="s">
        <v>95</v>
      </c>
      <c r="C65" s="34">
        <v>94.91937696223367</v>
      </c>
      <c r="D65" s="34">
        <v>3.5663120675465598</v>
      </c>
      <c r="E65" s="34">
        <v>0.68521961776450147</v>
      </c>
      <c r="F65" s="34">
        <v>0.71874904745938373</v>
      </c>
      <c r="G65" s="34">
        <v>0.11034230499588503</v>
      </c>
    </row>
    <row r="66" spans="2:7" x14ac:dyDescent="0.25">
      <c r="B66" s="86" t="s">
        <v>96</v>
      </c>
      <c r="C66" s="34">
        <v>95.40865677001581</v>
      </c>
      <c r="D66" s="34">
        <v>3.3072498856073813</v>
      </c>
      <c r="E66" s="34">
        <v>0.54618855378769893</v>
      </c>
      <c r="F66" s="34">
        <v>0.62727699231397449</v>
      </c>
      <c r="G66" s="34">
        <v>0.11062779827513307</v>
      </c>
    </row>
    <row r="67" spans="2:7" x14ac:dyDescent="0.25">
      <c r="B67" s="86" t="s">
        <v>97</v>
      </c>
      <c r="C67" s="34">
        <v>93.489116340662676</v>
      </c>
      <c r="D67" s="34">
        <v>4.7457720638949432</v>
      </c>
      <c r="E67" s="34">
        <v>0.8166193064253594</v>
      </c>
      <c r="F67" s="34">
        <v>0.81386045741716551</v>
      </c>
      <c r="G67" s="34">
        <v>0.13463183159985653</v>
      </c>
    </row>
    <row r="68" spans="2:7" x14ac:dyDescent="0.25">
      <c r="B68" s="86" t="s">
        <v>483</v>
      </c>
      <c r="C68" s="34">
        <v>99.084267514641652</v>
      </c>
      <c r="D68" s="34">
        <v>0.78424269258894008</v>
      </c>
      <c r="E68" s="34">
        <v>7.7149623308578358E-2</v>
      </c>
      <c r="F68" s="34">
        <v>5.0314971722985886E-2</v>
      </c>
      <c r="G68" s="34">
        <v>4.0251977378388711E-3</v>
      </c>
    </row>
    <row r="69" spans="2:7" x14ac:dyDescent="0.25">
      <c r="B69" s="86" t="s">
        <v>484</v>
      </c>
      <c r="C69" s="34">
        <v>98.897021043376981</v>
      </c>
      <c r="D69" s="34">
        <v>0.90316392824927783</v>
      </c>
      <c r="E69" s="34">
        <v>0.11646361653783355</v>
      </c>
      <c r="F69" s="34">
        <v>7.764241102522236E-2</v>
      </c>
      <c r="G69" s="34">
        <v>5.7090008106781154E-3</v>
      </c>
    </row>
    <row r="70" spans="2:7" x14ac:dyDescent="0.25">
      <c r="B70" s="86" t="s">
        <v>98</v>
      </c>
      <c r="C70" s="34">
        <v>93.091616985034676</v>
      </c>
      <c r="D70" s="34">
        <v>4.981749604574766</v>
      </c>
      <c r="E70" s="34">
        <v>0.88271079206716141</v>
      </c>
      <c r="F70" s="34">
        <v>0.89913614794987218</v>
      </c>
      <c r="G70" s="34">
        <v>0.14478647037352477</v>
      </c>
    </row>
    <row r="71" spans="2:7" x14ac:dyDescent="0.25">
      <c r="B71" s="86" t="s">
        <v>99</v>
      </c>
      <c r="C71" s="34">
        <v>82.553838042242702</v>
      </c>
      <c r="D71" s="34">
        <v>14.130129744225005</v>
      </c>
      <c r="E71" s="34">
        <v>2.2516023142491872</v>
      </c>
      <c r="F71" s="34">
        <v>0.92297836273389811</v>
      </c>
      <c r="G71" s="34">
        <v>0.14145153654920614</v>
      </c>
    </row>
    <row r="72" spans="2:7" x14ac:dyDescent="0.25">
      <c r="B72" s="86" t="s">
        <v>100</v>
      </c>
      <c r="C72" s="34">
        <v>81.804537262619135</v>
      </c>
      <c r="D72" s="34">
        <v>16.616160606415459</v>
      </c>
      <c r="E72" s="34">
        <v>1.0978998808989984</v>
      </c>
      <c r="F72" s="34">
        <v>0.42770683445531993</v>
      </c>
      <c r="G72" s="34">
        <v>5.3695415611085248E-2</v>
      </c>
    </row>
    <row r="73" spans="2:7" x14ac:dyDescent="0.25">
      <c r="B73" s="86" t="s">
        <v>101</v>
      </c>
      <c r="C73" s="34">
        <v>93.428389376565235</v>
      </c>
      <c r="D73" s="34">
        <v>5.4321517846931604</v>
      </c>
      <c r="E73" s="34">
        <v>0.61150802079127276</v>
      </c>
      <c r="F73" s="34">
        <v>0.45839761558551889</v>
      </c>
      <c r="G73" s="34">
        <v>6.9553202364808886E-2</v>
      </c>
    </row>
    <row r="74" spans="2:7" x14ac:dyDescent="0.25">
      <c r="B74" s="86" t="s">
        <v>102</v>
      </c>
      <c r="C74" s="34">
        <v>93.801425195894396</v>
      </c>
      <c r="D74" s="34">
        <v>5.1176922909292415</v>
      </c>
      <c r="E74" s="34">
        <v>0.53701680162132381</v>
      </c>
      <c r="F74" s="34">
        <v>0.46883901637200787</v>
      </c>
      <c r="G74" s="34">
        <v>7.5026695183037118E-2</v>
      </c>
    </row>
    <row r="75" spans="2:7" x14ac:dyDescent="0.25">
      <c r="B75" s="86" t="s">
        <v>485</v>
      </c>
      <c r="C75" s="34">
        <v>98.720397345048895</v>
      </c>
      <c r="D75" s="34">
        <v>1.1394746946856098</v>
      </c>
      <c r="E75" s="34">
        <v>8.5772274610908042E-2</v>
      </c>
      <c r="F75" s="34">
        <v>4.9368925502790088E-2</v>
      </c>
      <c r="G75" s="34">
        <v>4.9867601517969784E-3</v>
      </c>
    </row>
    <row r="76" spans="2:7" x14ac:dyDescent="0.25">
      <c r="B76" s="86" t="s">
        <v>486</v>
      </c>
      <c r="C76" s="34">
        <v>98.622116450766697</v>
      </c>
      <c r="D76" s="34">
        <v>1.2460448386835059</v>
      </c>
      <c r="E76" s="34">
        <v>7.977932228141818E-2</v>
      </c>
      <c r="F76" s="34">
        <v>4.867890851069584E-2</v>
      </c>
      <c r="G76" s="34">
        <v>3.3804797576872112E-3</v>
      </c>
    </row>
    <row r="77" spans="2:7" x14ac:dyDescent="0.25">
      <c r="B77" s="86" t="s">
        <v>103</v>
      </c>
      <c r="C77" s="34">
        <v>94.117972773079998</v>
      </c>
      <c r="D77" s="34">
        <v>4.5685379571108777</v>
      </c>
      <c r="E77" s="34">
        <v>0.60750361891804239</v>
      </c>
      <c r="F77" s="34">
        <v>0.606317088412343</v>
      </c>
      <c r="G77" s="34">
        <v>9.9668562478741313E-2</v>
      </c>
    </row>
    <row r="78" spans="2:7" x14ac:dyDescent="0.25">
      <c r="B78" s="86" t="s">
        <v>104</v>
      </c>
      <c r="C78" s="34">
        <v>94.228879918291909</v>
      </c>
      <c r="D78" s="34">
        <v>4.4025096055639317</v>
      </c>
      <c r="E78" s="34">
        <v>0.62691503331550025</v>
      </c>
      <c r="F78" s="34">
        <v>0.63031953698750054</v>
      </c>
      <c r="G78" s="34">
        <v>0.1113759058411556</v>
      </c>
    </row>
    <row r="79" spans="2:7" x14ac:dyDescent="0.25">
      <c r="B79" s="86" t="s">
        <v>105</v>
      </c>
      <c r="C79" s="34">
        <v>95.057795486823409</v>
      </c>
      <c r="D79" s="34">
        <v>3.5860817421492821</v>
      </c>
      <c r="E79" s="34">
        <v>0.6090224080795329</v>
      </c>
      <c r="F79" s="34">
        <v>0.63663799905317975</v>
      </c>
      <c r="G79" s="34">
        <v>0.11046236389458736</v>
      </c>
    </row>
    <row r="80" spans="2:7" x14ac:dyDescent="0.25">
      <c r="B80" s="86" t="s">
        <v>106</v>
      </c>
      <c r="C80" s="34">
        <v>95.639490850455644</v>
      </c>
      <c r="D80" s="34">
        <v>3.1858493562336618</v>
      </c>
      <c r="E80" s="34">
        <v>0.54042168527521928</v>
      </c>
      <c r="F80" s="34">
        <v>0.55166011091837486</v>
      </c>
      <c r="G80" s="34">
        <v>8.2577997117099511E-2</v>
      </c>
    </row>
    <row r="81" spans="2:7" x14ac:dyDescent="0.25">
      <c r="B81" s="86" t="s">
        <v>107</v>
      </c>
      <c r="C81" s="34">
        <v>94.598259645682532</v>
      </c>
      <c r="D81" s="34">
        <v>3.8230863811937361</v>
      </c>
      <c r="E81" s="34">
        <v>0.71717463241834922</v>
      </c>
      <c r="F81" s="34">
        <v>0.75275661528364768</v>
      </c>
      <c r="G81" s="34">
        <v>0.10872272542174534</v>
      </c>
    </row>
    <row r="82" spans="2:7" x14ac:dyDescent="0.25">
      <c r="B82" s="86" t="s">
        <v>487</v>
      </c>
      <c r="C82" s="34">
        <v>99.173932198673654</v>
      </c>
      <c r="D82" s="34">
        <v>0.6991142234382971</v>
      </c>
      <c r="E82" s="34">
        <v>7.0143301024903779E-2</v>
      </c>
      <c r="F82" s="34">
        <v>5.56508834577749E-2</v>
      </c>
      <c r="G82" s="34">
        <v>1.1593934053703103E-3</v>
      </c>
    </row>
    <row r="83" spans="2:7" x14ac:dyDescent="0.25">
      <c r="B83" s="86" t="s">
        <v>488</v>
      </c>
      <c r="C83" s="34">
        <v>98.998570520965686</v>
      </c>
      <c r="D83" s="34">
        <v>0.83465692503176625</v>
      </c>
      <c r="E83" s="34">
        <v>9.2916137229987303E-2</v>
      </c>
      <c r="F83" s="34">
        <v>6.5120711562897088E-2</v>
      </c>
      <c r="G83" s="34">
        <v>8.7357052096569254E-3</v>
      </c>
    </row>
    <row r="84" spans="2:7" x14ac:dyDescent="0.25">
      <c r="B84" s="86" t="s">
        <v>108</v>
      </c>
      <c r="C84" s="34">
        <v>94.271298708942169</v>
      </c>
      <c r="D84" s="34">
        <v>4.2391426477118905</v>
      </c>
      <c r="E84" s="34">
        <v>0.69716052883612178</v>
      </c>
      <c r="F84" s="34">
        <v>0.67415369634191369</v>
      </c>
      <c r="G84" s="34">
        <v>0.11824441816790708</v>
      </c>
    </row>
    <row r="85" spans="2:7" x14ac:dyDescent="0.25">
      <c r="B85" s="86" t="s">
        <v>109</v>
      </c>
      <c r="C85" s="34">
        <v>94.015642935319406</v>
      </c>
      <c r="D85" s="34">
        <v>4.2844558340674297</v>
      </c>
      <c r="E85" s="34">
        <v>0.76933344011104876</v>
      </c>
      <c r="F85" s="34">
        <v>0.79549398040628916</v>
      </c>
      <c r="G85" s="34">
        <v>0.135073810095833</v>
      </c>
    </row>
    <row r="86" spans="2:7" x14ac:dyDescent="0.25">
      <c r="B86" s="86" t="s">
        <v>110</v>
      </c>
      <c r="C86" s="34">
        <v>88.413306560189568</v>
      </c>
      <c r="D86" s="34">
        <v>7.8984620829198118</v>
      </c>
      <c r="E86" s="34">
        <v>1.6179287742054609</v>
      </c>
      <c r="F86" s="34">
        <v>1.7594879251582922</v>
      </c>
      <c r="G86" s="34">
        <v>0.31081465752686932</v>
      </c>
    </row>
    <row r="87" spans="2:7" x14ac:dyDescent="0.25">
      <c r="B87" s="86" t="s">
        <v>111</v>
      </c>
      <c r="C87" s="34">
        <v>94.970660932821573</v>
      </c>
      <c r="D87" s="34">
        <v>3.6879810300825913</v>
      </c>
      <c r="E87" s="34">
        <v>0.6053694511986818</v>
      </c>
      <c r="F87" s="34">
        <v>0.63651709101139398</v>
      </c>
      <c r="G87" s="34">
        <v>9.9471494885758502E-2</v>
      </c>
    </row>
    <row r="88" spans="2:7" x14ac:dyDescent="0.25">
      <c r="B88" s="86" t="s">
        <v>112</v>
      </c>
      <c r="C88" s="34">
        <v>95.181885277929183</v>
      </c>
      <c r="D88" s="34">
        <v>3.4042286337258387</v>
      </c>
      <c r="E88" s="34">
        <v>0.58899860589191555</v>
      </c>
      <c r="F88" s="34">
        <v>0.69126535810246936</v>
      </c>
      <c r="G88" s="34">
        <v>0.13362212435058199</v>
      </c>
    </row>
    <row r="89" spans="2:7" x14ac:dyDescent="0.25">
      <c r="B89" s="86" t="s">
        <v>489</v>
      </c>
      <c r="C89" s="34">
        <v>99.213842439869055</v>
      </c>
      <c r="D89" s="34">
        <v>0.6591337099811676</v>
      </c>
      <c r="E89" s="34">
        <v>7.5835134417775757E-2</v>
      </c>
      <c r="F89" s="34">
        <v>4.8028918464591307E-2</v>
      </c>
      <c r="G89" s="34">
        <v>3.1597972674073231E-3</v>
      </c>
    </row>
    <row r="90" spans="2:7" x14ac:dyDescent="0.25">
      <c r="B90" s="86" t="s">
        <v>490</v>
      </c>
      <c r="C90" s="34">
        <v>99.100763630507927</v>
      </c>
      <c r="D90" s="34">
        <v>0.76024036138962103</v>
      </c>
      <c r="E90" s="34">
        <v>7.2888150590309259E-2</v>
      </c>
      <c r="F90" s="34">
        <v>6.1870174338285767E-2</v>
      </c>
      <c r="G90" s="34">
        <v>4.2376831738551906E-3</v>
      </c>
    </row>
    <row r="91" spans="2:7" x14ac:dyDescent="0.25">
      <c r="B91" s="86" t="s">
        <v>113</v>
      </c>
      <c r="C91" s="34">
        <v>90.688872066616199</v>
      </c>
      <c r="D91" s="34">
        <v>6.7147605416326179</v>
      </c>
      <c r="E91" s="34">
        <v>1.2192248497275293</v>
      </c>
      <c r="F91" s="34">
        <v>1.197166505406801</v>
      </c>
      <c r="G91" s="34">
        <v>0.17997603661685158</v>
      </c>
    </row>
    <row r="92" spans="2:7" x14ac:dyDescent="0.25">
      <c r="B92" s="86" t="s">
        <v>114</v>
      </c>
      <c r="C92" s="34">
        <v>94.974992678683208</v>
      </c>
      <c r="D92" s="34">
        <v>3.5521306467450291</v>
      </c>
      <c r="E92" s="34">
        <v>0.64312743685005369</v>
      </c>
      <c r="F92" s="34">
        <v>0.71662771534720271</v>
      </c>
      <c r="G92" s="34">
        <v>0.11312152237451838</v>
      </c>
    </row>
    <row r="93" spans="2:7" x14ac:dyDescent="0.25">
      <c r="B93" s="86" t="s">
        <v>115</v>
      </c>
      <c r="C93" s="34">
        <v>95.184289502054128</v>
      </c>
      <c r="D93" s="34">
        <v>3.3344016782727777</v>
      </c>
      <c r="E93" s="34">
        <v>0.64100696366655985</v>
      </c>
      <c r="F93" s="34">
        <v>0.74531627866320915</v>
      </c>
      <c r="G93" s="34">
        <v>9.4985577343317501E-2</v>
      </c>
    </row>
    <row r="94" spans="2:7" x14ac:dyDescent="0.25">
      <c r="B94" s="86" t="s">
        <v>116</v>
      </c>
      <c r="C94" s="34">
        <v>95.247981682396002</v>
      </c>
      <c r="D94" s="34">
        <v>3.4197210836333869</v>
      </c>
      <c r="E94" s="34">
        <v>0.57539105830431658</v>
      </c>
      <c r="F94" s="34">
        <v>0.64301433732152491</v>
      </c>
      <c r="G94" s="34">
        <v>0.11389183834477196</v>
      </c>
    </row>
    <row r="95" spans="2:7" x14ac:dyDescent="0.25">
      <c r="B95" s="86" t="s">
        <v>117</v>
      </c>
      <c r="C95" s="34">
        <v>94.571240170460698</v>
      </c>
      <c r="D95" s="34">
        <v>3.8461916993907899</v>
      </c>
      <c r="E95" s="34">
        <v>0.69532610942159501</v>
      </c>
      <c r="F95" s="34">
        <v>0.76471109273967341</v>
      </c>
      <c r="G95" s="34">
        <v>0.12253092798724498</v>
      </c>
    </row>
    <row r="96" spans="2:7" x14ac:dyDescent="0.25">
      <c r="B96" s="86" t="s">
        <v>491</v>
      </c>
      <c r="C96" s="34">
        <v>99.213017941393588</v>
      </c>
      <c r="D96" s="34">
        <v>0.64191032512757973</v>
      </c>
      <c r="E96" s="34">
        <v>7.6387328690181971E-2</v>
      </c>
      <c r="F96" s="34">
        <v>6.226530153737523E-2</v>
      </c>
      <c r="G96" s="34">
        <v>6.4191032512757968E-3</v>
      </c>
    </row>
    <row r="97" spans="2:7" x14ac:dyDescent="0.25">
      <c r="B97" s="86" t="s">
        <v>492</v>
      </c>
      <c r="C97" s="34">
        <v>99.202833556039621</v>
      </c>
      <c r="D97" s="34">
        <v>0.6827625340923652</v>
      </c>
      <c r="E97" s="34">
        <v>6.4981420805037438E-2</v>
      </c>
      <c r="F97" s="34">
        <v>4.8507257784042031E-2</v>
      </c>
      <c r="G97" s="34">
        <v>9.1523127894418911E-4</v>
      </c>
    </row>
    <row r="98" spans="2:7" x14ac:dyDescent="0.25">
      <c r="B98" s="86" t="s">
        <v>118</v>
      </c>
      <c r="C98" s="34">
        <v>94.221352828658624</v>
      </c>
      <c r="D98" s="34">
        <v>4.0911707718687911</v>
      </c>
      <c r="E98" s="34">
        <v>0.78864450951139942</v>
      </c>
      <c r="F98" s="34">
        <v>0.77193069337575748</v>
      </c>
      <c r="G98" s="34">
        <v>0.12690119658542925</v>
      </c>
    </row>
    <row r="99" spans="2:7" x14ac:dyDescent="0.25">
      <c r="B99" s="86" t="s">
        <v>119</v>
      </c>
      <c r="C99" s="34">
        <v>94.625423516124982</v>
      </c>
      <c r="D99" s="34">
        <v>3.8041159493035512</v>
      </c>
      <c r="E99" s="34">
        <v>0.724055715899109</v>
      </c>
      <c r="F99" s="34">
        <v>0.72531057849165526</v>
      </c>
      <c r="G99" s="34">
        <v>0.12109424018070022</v>
      </c>
    </row>
    <row r="100" spans="2:7" x14ac:dyDescent="0.25">
      <c r="B100" s="86" t="s">
        <v>120</v>
      </c>
      <c r="C100" s="34">
        <v>94.44705630307611</v>
      </c>
      <c r="D100" s="34">
        <v>3.9872171009956139</v>
      </c>
      <c r="E100" s="34">
        <v>0.69627522509923412</v>
      </c>
      <c r="F100" s="34">
        <v>0.73793271719918829</v>
      </c>
      <c r="G100" s="34">
        <v>0.13151865362985535</v>
      </c>
    </row>
    <row r="101" spans="2:7" x14ac:dyDescent="0.25">
      <c r="B101" s="86" t="s">
        <v>121</v>
      </c>
      <c r="C101" s="34">
        <v>92.97939358965111</v>
      </c>
      <c r="D101" s="34">
        <v>5.1037533963307604</v>
      </c>
      <c r="E101" s="34">
        <v>0.89639087258650119</v>
      </c>
      <c r="F101" s="34">
        <v>0.86176633244367495</v>
      </c>
      <c r="G101" s="34">
        <v>0.15869580898795355</v>
      </c>
    </row>
    <row r="102" spans="2:7" x14ac:dyDescent="0.25">
      <c r="B102" s="86" t="s">
        <v>122</v>
      </c>
      <c r="C102" s="34">
        <v>81.426053504930778</v>
      </c>
      <c r="D102" s="34">
        <v>15.644446463831827</v>
      </c>
      <c r="E102" s="34">
        <v>2.0590178583260919</v>
      </c>
      <c r="F102" s="34">
        <v>0.76086730163778626</v>
      </c>
      <c r="G102" s="34">
        <v>0.10961487127352035</v>
      </c>
    </row>
    <row r="103" spans="2:7" x14ac:dyDescent="0.25">
      <c r="B103" s="86" t="s">
        <v>493</v>
      </c>
      <c r="C103" s="34">
        <v>81.436759223192922</v>
      </c>
      <c r="D103" s="34">
        <v>17.166100940403982</v>
      </c>
      <c r="E103" s="34">
        <v>1.251794557898837</v>
      </c>
      <c r="F103" s="34">
        <v>0.13911301541372212</v>
      </c>
      <c r="G103" s="34">
        <v>6.2322630905347499E-3</v>
      </c>
    </row>
    <row r="104" spans="2:7" x14ac:dyDescent="0.25">
      <c r="B104" s="86" t="s">
        <v>494</v>
      </c>
      <c r="C104" s="34">
        <v>96.362549457675371</v>
      </c>
      <c r="D104" s="34">
        <v>3.3203134894701378</v>
      </c>
      <c r="E104" s="34">
        <v>0.2234144413879052</v>
      </c>
      <c r="F104" s="34">
        <v>8.7136698228389334E-2</v>
      </c>
      <c r="G104" s="34">
        <v>6.5859132381922173E-3</v>
      </c>
    </row>
    <row r="105" spans="2:7" x14ac:dyDescent="0.25">
      <c r="B105" s="86" t="s">
        <v>123</v>
      </c>
      <c r="C105" s="34">
        <v>90.74479444741057</v>
      </c>
      <c r="D105" s="34">
        <v>7.6953879009404913</v>
      </c>
      <c r="E105" s="34">
        <v>0.95404328719865295</v>
      </c>
      <c r="F105" s="34">
        <v>0.53985789970840692</v>
      </c>
      <c r="G105" s="34">
        <v>6.5916464741878525E-2</v>
      </c>
    </row>
    <row r="106" spans="2:7" x14ac:dyDescent="0.25">
      <c r="B106" s="86" t="s">
        <v>124</v>
      </c>
      <c r="C106" s="34">
        <v>94.012651500865715</v>
      </c>
      <c r="D106" s="34">
        <v>4.5843690535374488</v>
      </c>
      <c r="E106" s="34">
        <v>0.67131812181783901</v>
      </c>
      <c r="F106" s="34">
        <v>0.63634649340853378</v>
      </c>
      <c r="G106" s="34">
        <v>9.5314830370459264E-2</v>
      </c>
    </row>
    <row r="107" spans="2:7" x14ac:dyDescent="0.25">
      <c r="B107" s="86" t="s">
        <v>125</v>
      </c>
      <c r="C107" s="34">
        <v>91.762383846852515</v>
      </c>
      <c r="D107" s="34">
        <v>5.4279326486410957</v>
      </c>
      <c r="E107" s="34">
        <v>1.1880807657374415</v>
      </c>
      <c r="F107" s="34">
        <v>1.3878991126947531</v>
      </c>
      <c r="G107" s="34">
        <v>0.23370362607419828</v>
      </c>
    </row>
    <row r="108" spans="2:7" x14ac:dyDescent="0.25">
      <c r="B108" s="86" t="s">
        <v>126</v>
      </c>
      <c r="C108" s="34">
        <v>95.306452965239686</v>
      </c>
      <c r="D108" s="34">
        <v>3.4857397543786877</v>
      </c>
      <c r="E108" s="34">
        <v>0.54410901597023942</v>
      </c>
      <c r="F108" s="34">
        <v>0.56970376286908286</v>
      </c>
      <c r="G108" s="34">
        <v>9.399450154230414E-2</v>
      </c>
    </row>
    <row r="109" spans="2:7" x14ac:dyDescent="0.25">
      <c r="B109" s="86" t="s">
        <v>127</v>
      </c>
      <c r="C109" s="34">
        <v>94.994502416862019</v>
      </c>
      <c r="D109" s="34">
        <v>3.5952119162707712</v>
      </c>
      <c r="E109" s="34">
        <v>0.60992054436445864</v>
      </c>
      <c r="F109" s="34">
        <v>0.68501960458892597</v>
      </c>
      <c r="G109" s="34">
        <v>0.1153455179138228</v>
      </c>
    </row>
    <row r="110" spans="2:7" x14ac:dyDescent="0.25">
      <c r="B110" s="86" t="s">
        <v>495</v>
      </c>
      <c r="C110" s="34">
        <v>99.11263988353079</v>
      </c>
      <c r="D110" s="34">
        <v>0.73459679197018557</v>
      </c>
      <c r="E110" s="34">
        <v>8.714686296924741E-2</v>
      </c>
      <c r="F110" s="34">
        <v>5.9977546867070283E-2</v>
      </c>
      <c r="G110" s="34">
        <v>5.6389146627160089E-3</v>
      </c>
    </row>
    <row r="111" spans="2:7" x14ac:dyDescent="0.25">
      <c r="B111" s="86" t="s">
        <v>496</v>
      </c>
      <c r="C111" s="34">
        <v>99.110536542317249</v>
      </c>
      <c r="D111" s="34">
        <v>0.77024903428575853</v>
      </c>
      <c r="E111" s="34">
        <v>6.9670766920319871E-2</v>
      </c>
      <c r="F111" s="34">
        <v>4.7221297579327907E-2</v>
      </c>
      <c r="G111" s="34">
        <v>2.3223588973439956E-3</v>
      </c>
    </row>
    <row r="112" spans="2:7" x14ac:dyDescent="0.25">
      <c r="B112" s="86" t="s">
        <v>128</v>
      </c>
      <c r="C112" s="34">
        <v>93.471674771199332</v>
      </c>
      <c r="D112" s="34">
        <v>4.5606620883958442</v>
      </c>
      <c r="E112" s="34">
        <v>0.89804543053354469</v>
      </c>
      <c r="F112" s="34">
        <v>0.93913247637494868</v>
      </c>
      <c r="G112" s="34">
        <v>0.13048523349632701</v>
      </c>
    </row>
    <row r="113" spans="2:7" x14ac:dyDescent="0.25">
      <c r="B113" s="86" t="s">
        <v>129</v>
      </c>
      <c r="C113" s="34">
        <v>94.514391025942402</v>
      </c>
      <c r="D113" s="34">
        <v>3.9576496694906491</v>
      </c>
      <c r="E113" s="34">
        <v>0.69298831228667335</v>
      </c>
      <c r="F113" s="34">
        <v>0.71179396526595895</v>
      </c>
      <c r="G113" s="34">
        <v>0.1231770270143205</v>
      </c>
    </row>
    <row r="114" spans="2:7" x14ac:dyDescent="0.25">
      <c r="B114" s="86" t="s">
        <v>130</v>
      </c>
      <c r="C114" s="34">
        <v>92.426326265446605</v>
      </c>
      <c r="D114" s="34">
        <v>5.4595278246205732</v>
      </c>
      <c r="E114" s="34">
        <v>1.0062753987780941</v>
      </c>
      <c r="F114" s="34">
        <v>0.96930030685870672</v>
      </c>
      <c r="G114" s="34">
        <v>0.13857020429602188</v>
      </c>
    </row>
    <row r="115" spans="2:7" x14ac:dyDescent="0.25">
      <c r="B115" s="86" t="s">
        <v>497</v>
      </c>
      <c r="C115" s="34">
        <v>98.623991658892606</v>
      </c>
      <c r="D115" s="34">
        <v>1.1462163200351205</v>
      </c>
      <c r="E115" s="34">
        <v>0.13650331998024476</v>
      </c>
      <c r="F115" s="34">
        <v>8.5743291444877356E-2</v>
      </c>
      <c r="G115" s="34">
        <v>7.5454096471492078E-3</v>
      </c>
    </row>
    <row r="116" spans="2:7" x14ac:dyDescent="0.25">
      <c r="B116" s="86" t="s">
        <v>498</v>
      </c>
      <c r="C116" s="34">
        <v>98.515685408151995</v>
      </c>
      <c r="D116" s="34">
        <v>1.2136860709157185</v>
      </c>
      <c r="E116" s="34">
        <v>0.14636032254501272</v>
      </c>
      <c r="F116" s="34">
        <v>0.11736440958798187</v>
      </c>
      <c r="G116" s="34">
        <v>6.9037887992930529E-3</v>
      </c>
    </row>
    <row r="117" spans="2:7" x14ac:dyDescent="0.25">
      <c r="B117" s="86" t="s">
        <v>499</v>
      </c>
      <c r="C117" s="34">
        <v>99.038419863162133</v>
      </c>
      <c r="D117" s="34">
        <v>0.80802451936472564</v>
      </c>
      <c r="E117" s="34">
        <v>8.8542150397820499E-2</v>
      </c>
      <c r="F117" s="34">
        <v>6.006006006006006E-2</v>
      </c>
      <c r="G117" s="34">
        <v>4.9534070152626852E-3</v>
      </c>
    </row>
    <row r="118" spans="2:7" x14ac:dyDescent="0.25">
      <c r="B118" s="86" t="s">
        <v>500</v>
      </c>
      <c r="C118" s="34">
        <v>98.883323613159973</v>
      </c>
      <c r="D118" s="34">
        <v>0.9743044358297025</v>
      </c>
      <c r="E118" s="34">
        <v>8.9196884970324894E-2</v>
      </c>
      <c r="F118" s="34">
        <v>5.1459741329033588E-2</v>
      </c>
      <c r="G118" s="34">
        <v>1.7153247109677864E-3</v>
      </c>
    </row>
    <row r="119" spans="2:7" x14ac:dyDescent="0.25">
      <c r="B119" s="86" t="s">
        <v>501</v>
      </c>
      <c r="C119" s="34">
        <v>97.697098005653089</v>
      </c>
      <c r="D119" s="34">
        <v>1.8727266584835756</v>
      </c>
      <c r="E119" s="34">
        <v>0.25337552505039357</v>
      </c>
      <c r="F119" s="34">
        <v>0.16328644947692031</v>
      </c>
      <c r="G119" s="34">
        <v>1.351336133602099E-2</v>
      </c>
    </row>
    <row r="120" spans="2:7" x14ac:dyDescent="0.25">
      <c r="B120" s="86" t="s">
        <v>131</v>
      </c>
      <c r="C120" s="34">
        <v>89.629015250344892</v>
      </c>
      <c r="D120" s="34">
        <v>7.0558373518832651</v>
      </c>
      <c r="E120" s="34">
        <v>1.413751568172251</v>
      </c>
      <c r="F120" s="34">
        <v>1.6179786520178887</v>
      </c>
      <c r="G120" s="34">
        <v>0.28341717758170126</v>
      </c>
    </row>
    <row r="121" spans="2:7" x14ac:dyDescent="0.25">
      <c r="B121" s="86" t="s">
        <v>132</v>
      </c>
      <c r="C121" s="34">
        <v>92.411753966451599</v>
      </c>
      <c r="D121" s="34">
        <v>5.3461934087660472</v>
      </c>
      <c r="E121" s="34">
        <v>1.0188314608742892</v>
      </c>
      <c r="F121" s="34">
        <v>1.0931954704748166</v>
      </c>
      <c r="G121" s="34">
        <v>0.13002569343325718</v>
      </c>
    </row>
    <row r="122" spans="2:7" x14ac:dyDescent="0.25">
      <c r="B122" s="86" t="s">
        <v>502</v>
      </c>
      <c r="C122" s="34">
        <v>98.130374605767699</v>
      </c>
      <c r="D122" s="34">
        <v>1.5103729418616085</v>
      </c>
      <c r="E122" s="34">
        <v>0.18529863332803909</v>
      </c>
      <c r="F122" s="34">
        <v>0.15428947428130602</v>
      </c>
      <c r="G122" s="34">
        <v>1.9664344761342923E-2</v>
      </c>
    </row>
    <row r="123" spans="2:7" x14ac:dyDescent="0.25">
      <c r="B123" s="86" t="s">
        <v>133</v>
      </c>
      <c r="C123" s="34">
        <v>92.817488840130139</v>
      </c>
      <c r="D123" s="34">
        <v>5.0280888249981084</v>
      </c>
      <c r="E123" s="34">
        <v>0.97317848225769843</v>
      </c>
      <c r="F123" s="34">
        <v>1.0266134523719452</v>
      </c>
      <c r="G123" s="34">
        <v>0.15463040024211244</v>
      </c>
    </row>
    <row r="124" spans="2:7" x14ac:dyDescent="0.25">
      <c r="B124" s="86" t="s">
        <v>503</v>
      </c>
      <c r="C124" s="34">
        <v>99.082266162605819</v>
      </c>
      <c r="D124" s="34">
        <v>0.73827761613522547</v>
      </c>
      <c r="E124" s="34">
        <v>8.9068345110147856E-2</v>
      </c>
      <c r="F124" s="34">
        <v>8.4449986474806865E-2</v>
      </c>
      <c r="G124" s="34">
        <v>5.9378896740098575E-3</v>
      </c>
    </row>
    <row r="125" spans="2:7" x14ac:dyDescent="0.25">
      <c r="B125" s="86" t="s">
        <v>504</v>
      </c>
      <c r="C125" s="34">
        <v>99.031320926009997</v>
      </c>
      <c r="D125" s="34">
        <v>0.81979119382660004</v>
      </c>
      <c r="E125" s="34">
        <v>9.1693145710394913E-2</v>
      </c>
      <c r="F125" s="34">
        <v>5.3563322741715845E-2</v>
      </c>
      <c r="G125" s="34">
        <v>3.631411711302769E-3</v>
      </c>
    </row>
    <row r="126" spans="2:7" x14ac:dyDescent="0.25">
      <c r="B126" s="86" t="s">
        <v>134</v>
      </c>
      <c r="C126" s="34">
        <v>94.407042684158</v>
      </c>
      <c r="D126" s="34">
        <v>3.9615098388743704</v>
      </c>
      <c r="E126" s="34">
        <v>0.74822750269696492</v>
      </c>
      <c r="F126" s="34">
        <v>0.7361127937095816</v>
      </c>
      <c r="G126" s="34">
        <v>0.14710718056108407</v>
      </c>
    </row>
    <row r="127" spans="2:7" x14ac:dyDescent="0.25">
      <c r="B127" s="86" t="s">
        <v>135</v>
      </c>
      <c r="C127" s="34">
        <v>93.467828591681624</v>
      </c>
      <c r="D127" s="34">
        <v>4.5282445668378806</v>
      </c>
      <c r="E127" s="34">
        <v>0.89619748974689317</v>
      </c>
      <c r="F127" s="34">
        <v>0.95245596367952923</v>
      </c>
      <c r="G127" s="34">
        <v>0.15527338805407565</v>
      </c>
    </row>
    <row r="128" spans="2:7" x14ac:dyDescent="0.25">
      <c r="B128" s="86" t="s">
        <v>136</v>
      </c>
      <c r="C128" s="34">
        <v>94.474741598203565</v>
      </c>
      <c r="D128" s="34">
        <v>3.9028050391748539</v>
      </c>
      <c r="E128" s="34">
        <v>0.73728108569533324</v>
      </c>
      <c r="F128" s="34">
        <v>0.7742538835030639</v>
      </c>
      <c r="G128" s="34">
        <v>0.11091839342319172</v>
      </c>
    </row>
    <row r="129" spans="2:7" x14ac:dyDescent="0.25">
      <c r="B129" s="86" t="s">
        <v>137</v>
      </c>
      <c r="C129" s="34">
        <v>94.034975803999941</v>
      </c>
      <c r="D129" s="34">
        <v>4.3448141816967603</v>
      </c>
      <c r="E129" s="34">
        <v>0.7869306713580162</v>
      </c>
      <c r="F129" s="34">
        <v>0.69822031068561141</v>
      </c>
      <c r="G129" s="34">
        <v>0.13505903225967217</v>
      </c>
    </row>
    <row r="130" spans="2:7" x14ac:dyDescent="0.25">
      <c r="B130" s="86" t="s">
        <v>138</v>
      </c>
      <c r="C130" s="34">
        <v>81.319632647630783</v>
      </c>
      <c r="D130" s="34">
        <v>15.74825536785357</v>
      </c>
      <c r="E130" s="34">
        <v>2.0911892659331528</v>
      </c>
      <c r="F130" s="34">
        <v>0.73448603291882564</v>
      </c>
      <c r="G130" s="34">
        <v>0.10643668566367101</v>
      </c>
    </row>
    <row r="131" spans="2:7" x14ac:dyDescent="0.25">
      <c r="B131" s="86" t="s">
        <v>505</v>
      </c>
      <c r="C131" s="34">
        <v>90.487519339283494</v>
      </c>
      <c r="D131" s="34">
        <v>7.4620460679613476</v>
      </c>
      <c r="E131" s="34">
        <v>1.8260800825142764</v>
      </c>
      <c r="F131" s="34">
        <v>0.21607296791655217</v>
      </c>
      <c r="G131" s="34">
        <v>8.2815423243277845E-3</v>
      </c>
    </row>
    <row r="132" spans="2:7" x14ac:dyDescent="0.25">
      <c r="B132" s="86" t="s">
        <v>506</v>
      </c>
      <c r="C132" s="34">
        <v>97.596342259960807</v>
      </c>
      <c r="D132" s="34">
        <v>2.1974838837929176</v>
      </c>
      <c r="E132" s="34">
        <v>0.15108056683611168</v>
      </c>
      <c r="F132" s="34">
        <v>5.1117485019737029E-2</v>
      </c>
      <c r="G132" s="34">
        <v>3.9758043904239912E-3</v>
      </c>
    </row>
    <row r="133" spans="2:7" x14ac:dyDescent="0.25">
      <c r="B133" s="26" t="s">
        <v>507</v>
      </c>
      <c r="C133" s="34">
        <v>80.132530411860031</v>
      </c>
      <c r="D133" s="34">
        <v>19.260139302038741</v>
      </c>
      <c r="E133" s="34">
        <v>0.51784807371399555</v>
      </c>
      <c r="F133" s="34">
        <v>8.3738421727248546E-2</v>
      </c>
      <c r="G133" s="34">
        <v>5.7437906599917769E-3</v>
      </c>
    </row>
    <row r="134" spans="2:7" x14ac:dyDescent="0.25">
      <c r="B134" s="26" t="s">
        <v>139</v>
      </c>
      <c r="C134" s="34">
        <v>91.197400361705633</v>
      </c>
      <c r="D134" s="34">
        <v>7.3555837097070569</v>
      </c>
      <c r="E134" s="34">
        <v>0.83501774678671947</v>
      </c>
      <c r="F134" s="34">
        <v>0.53675567461967721</v>
      </c>
      <c r="G134" s="34">
        <v>7.5242507180920515E-2</v>
      </c>
    </row>
    <row r="135" spans="2:7" x14ac:dyDescent="0.25">
      <c r="B135" s="26" t="s">
        <v>140</v>
      </c>
      <c r="C135" s="34">
        <v>94.218653146943723</v>
      </c>
      <c r="D135" s="34">
        <v>4.5928201142885339</v>
      </c>
      <c r="E135" s="34">
        <v>0.58871238824795613</v>
      </c>
      <c r="F135" s="34">
        <v>0.52395094166227218</v>
      </c>
      <c r="G135" s="34">
        <v>7.5863408857515566E-2</v>
      </c>
    </row>
    <row r="136" spans="2:7" x14ac:dyDescent="0.25">
      <c r="B136" s="26" t="s">
        <v>141</v>
      </c>
      <c r="C136" s="34">
        <v>94.776758226080176</v>
      </c>
      <c r="D136" s="34">
        <v>4.0619790649826539</v>
      </c>
      <c r="E136" s="34">
        <v>0.53989517473380688</v>
      </c>
      <c r="F136" s="34">
        <v>0.53276165017195554</v>
      </c>
      <c r="G136" s="34">
        <v>8.8605884031417545E-2</v>
      </c>
    </row>
    <row r="137" spans="2:7" x14ac:dyDescent="0.25">
      <c r="B137" s="26" t="s">
        <v>142</v>
      </c>
      <c r="C137" s="34">
        <v>94.812117886029228</v>
      </c>
      <c r="D137" s="34">
        <v>3.8904932888488815</v>
      </c>
      <c r="E137" s="34">
        <v>0.61138235323644463</v>
      </c>
      <c r="F137" s="34">
        <v>0.59264266424835443</v>
      </c>
      <c r="G137" s="34">
        <v>9.3363807637092538E-2</v>
      </c>
    </row>
    <row r="138" spans="2:7" x14ac:dyDescent="0.25">
      <c r="B138" s="26" t="s">
        <v>508</v>
      </c>
      <c r="C138" s="34">
        <v>99.080582450255392</v>
      </c>
      <c r="D138" s="34">
        <v>0.77151787756346724</v>
      </c>
      <c r="E138" s="34">
        <v>8.5893624050214737E-2</v>
      </c>
      <c r="F138" s="34">
        <v>5.8956570353993543E-2</v>
      </c>
      <c r="G138" s="34">
        <v>3.0494777769307009E-3</v>
      </c>
    </row>
    <row r="139" spans="2:7" x14ac:dyDescent="0.25">
      <c r="B139" s="26" t="s">
        <v>509</v>
      </c>
      <c r="C139" s="34">
        <v>98.994015206911982</v>
      </c>
      <c r="D139" s="34">
        <v>0.85973718026083201</v>
      </c>
      <c r="E139" s="34">
        <v>9.0872303115926076E-2</v>
      </c>
      <c r="F139" s="34">
        <v>5.1825610370801592E-2</v>
      </c>
      <c r="G139" s="34">
        <v>3.5496993404658624E-3</v>
      </c>
    </row>
    <row r="140" spans="2:7" x14ac:dyDescent="0.25">
      <c r="B140" s="26" t="s">
        <v>143</v>
      </c>
      <c r="C140" s="34">
        <v>94.763368462138956</v>
      </c>
      <c r="D140" s="34">
        <v>3.7587822014051522</v>
      </c>
      <c r="E140" s="34">
        <v>0.6737900078064013</v>
      </c>
      <c r="F140" s="34">
        <v>0.6942818110850898</v>
      </c>
      <c r="G140" s="34">
        <v>0.10977751756440281</v>
      </c>
    </row>
    <row r="141" spans="2:7" x14ac:dyDescent="0.25">
      <c r="B141" s="26" t="s">
        <v>144</v>
      </c>
      <c r="C141" s="34">
        <v>95.485347810295721</v>
      </c>
      <c r="D141" s="34">
        <v>3.2248198344579739</v>
      </c>
      <c r="E141" s="34">
        <v>0.56295758224533099</v>
      </c>
      <c r="F141" s="34">
        <v>0.62556152390419206</v>
      </c>
      <c r="G141" s="34">
        <v>0.10131324909678281</v>
      </c>
    </row>
    <row r="142" spans="2:7" x14ac:dyDescent="0.25">
      <c r="B142" s="26" t="s">
        <v>145</v>
      </c>
      <c r="C142" s="34">
        <v>94.075109868158208</v>
      </c>
      <c r="D142" s="34">
        <v>4.1492431304656634</v>
      </c>
      <c r="E142" s="34">
        <v>0.77240644559861504</v>
      </c>
      <c r="F142" s="34">
        <v>0.88516003018599898</v>
      </c>
      <c r="G142" s="34">
        <v>0.1180805255915124</v>
      </c>
    </row>
    <row r="143" spans="2:7" x14ac:dyDescent="0.25">
      <c r="B143" s="26" t="s">
        <v>146</v>
      </c>
      <c r="C143" s="34">
        <v>87.83871460193879</v>
      </c>
      <c r="D143" s="34">
        <v>10.090514718978195</v>
      </c>
      <c r="E143" s="34">
        <v>1.3977940615220212</v>
      </c>
      <c r="F143" s="34">
        <v>0.60141719461618703</v>
      </c>
      <c r="G143" s="34">
        <v>7.1559422944813378E-2</v>
      </c>
    </row>
    <row r="144" spans="2:7" x14ac:dyDescent="0.25">
      <c r="B144" s="26" t="s">
        <v>147</v>
      </c>
      <c r="C144" s="34">
        <v>94.599652782053028</v>
      </c>
      <c r="D144" s="34">
        <v>3.9277491165642662</v>
      </c>
      <c r="E144" s="34">
        <v>0.67883981596627962</v>
      </c>
      <c r="F144" s="34">
        <v>0.68417531633360829</v>
      </c>
      <c r="G144" s="34">
        <v>0.10958296908282748</v>
      </c>
    </row>
    <row r="145" spans="2:7" x14ac:dyDescent="0.25">
      <c r="B145" s="26" t="s">
        <v>510</v>
      </c>
      <c r="C145" s="34">
        <v>99.039979587605856</v>
      </c>
      <c r="D145" s="34">
        <v>0.81436947496558065</v>
      </c>
      <c r="E145" s="34">
        <v>9.0367369937433883E-2</v>
      </c>
      <c r="F145" s="34">
        <v>5.103098537643326E-2</v>
      </c>
      <c r="G145" s="34">
        <v>4.2525821147027711E-3</v>
      </c>
    </row>
    <row r="146" spans="2:7" x14ac:dyDescent="0.25">
      <c r="B146" s="26" t="s">
        <v>511</v>
      </c>
      <c r="C146" s="34">
        <v>98.735798618846076</v>
      </c>
      <c r="D146" s="34">
        <v>1.0630151481398975</v>
      </c>
      <c r="E146" s="34">
        <v>0.112079527734462</v>
      </c>
      <c r="F146" s="34">
        <v>8.2145243929605705E-2</v>
      </c>
      <c r="G146" s="34">
        <v>6.9614613499665856E-3</v>
      </c>
    </row>
    <row r="147" spans="2:7" x14ac:dyDescent="0.25">
      <c r="B147" s="26" t="s">
        <v>148</v>
      </c>
      <c r="C147" s="34">
        <v>88.436419661729602</v>
      </c>
      <c r="D147" s="34">
        <v>7.8571780947718741</v>
      </c>
      <c r="E147" s="34">
        <v>1.6219067460543344</v>
      </c>
      <c r="F147" s="34">
        <v>1.7664894484985787</v>
      </c>
      <c r="G147" s="34">
        <v>0.3180060489456088</v>
      </c>
    </row>
    <row r="148" spans="2:7" x14ac:dyDescent="0.25">
      <c r="B148" s="26" t="s">
        <v>149</v>
      </c>
      <c r="C148" s="34">
        <v>94.625748430884244</v>
      </c>
      <c r="D148" s="34">
        <v>3.9282084383023204</v>
      </c>
      <c r="E148" s="34">
        <v>0.67340716085182628</v>
      </c>
      <c r="F148" s="34">
        <v>0.67870578658098957</v>
      </c>
      <c r="G148" s="34">
        <v>9.393018338061955E-2</v>
      </c>
    </row>
    <row r="149" spans="2:7" x14ac:dyDescent="0.25">
      <c r="B149" s="26" t="s">
        <v>150</v>
      </c>
      <c r="C149" s="34">
        <v>94.984530802516872</v>
      </c>
      <c r="D149" s="34">
        <v>3.5505989087944481</v>
      </c>
      <c r="E149" s="34">
        <v>0.69297823860191898</v>
      </c>
      <c r="F149" s="34">
        <v>0.67207391767878422</v>
      </c>
      <c r="G149" s="34">
        <v>9.9818132407968718E-2</v>
      </c>
    </row>
    <row r="150" spans="2:7" x14ac:dyDescent="0.25">
      <c r="B150" s="26" t="s">
        <v>151</v>
      </c>
      <c r="C150" s="34">
        <v>95.475074817872624</v>
      </c>
      <c r="D150" s="34">
        <v>3.3268433082197584</v>
      </c>
      <c r="E150" s="34">
        <v>0.55671468621309528</v>
      </c>
      <c r="F150" s="34">
        <v>0.56020037745056539</v>
      </c>
      <c r="G150" s="34">
        <v>8.1166810243948589E-2</v>
      </c>
    </row>
    <row r="151" spans="2:7" x14ac:dyDescent="0.25">
      <c r="B151" s="26" t="s">
        <v>152</v>
      </c>
      <c r="C151" s="34">
        <v>93.583405837222173</v>
      </c>
      <c r="D151" s="34">
        <v>4.450288697302855</v>
      </c>
      <c r="E151" s="34">
        <v>0.97405679031875336</v>
      </c>
      <c r="F151" s="34">
        <v>0.87004666613936577</v>
      </c>
      <c r="G151" s="34">
        <v>0.12220200901684726</v>
      </c>
    </row>
    <row r="152" spans="2:7" x14ac:dyDescent="0.25">
      <c r="B152" s="26" t="s">
        <v>512</v>
      </c>
      <c r="C152" s="34">
        <v>99.225654622435982</v>
      </c>
      <c r="D152" s="34">
        <v>0.63561063838533316</v>
      </c>
      <c r="E152" s="34">
        <v>7.6561022731943928E-2</v>
      </c>
      <c r="F152" s="34">
        <v>5.8576889875447034E-2</v>
      </c>
      <c r="G152" s="34">
        <v>3.5968265712993793E-3</v>
      </c>
    </row>
    <row r="153" spans="2:7" x14ac:dyDescent="0.25">
      <c r="B153" s="26" t="s">
        <v>513</v>
      </c>
      <c r="C153" s="34">
        <v>99.293166571434625</v>
      </c>
      <c r="D153" s="34">
        <v>0.59043870230461559</v>
      </c>
      <c r="E153" s="34">
        <v>6.7720568006264151E-2</v>
      </c>
      <c r="F153" s="34">
        <v>4.444162275411085E-2</v>
      </c>
      <c r="G153" s="34">
        <v>4.2325355003915094E-3</v>
      </c>
    </row>
    <row r="154" spans="2:7" x14ac:dyDescent="0.25">
      <c r="B154" s="26" t="s">
        <v>153</v>
      </c>
      <c r="C154" s="34">
        <v>93.15965764895661</v>
      </c>
      <c r="D154" s="34">
        <v>4.8640151242717842</v>
      </c>
      <c r="E154" s="34">
        <v>0.91598425924974569</v>
      </c>
      <c r="F154" s="34">
        <v>0.91701172336556147</v>
      </c>
      <c r="G154" s="34">
        <v>0.14333124415629783</v>
      </c>
    </row>
    <row r="155" spans="2:7" x14ac:dyDescent="0.25">
      <c r="B155" s="26" t="s">
        <v>154</v>
      </c>
      <c r="C155" s="34">
        <v>94.992197624904122</v>
      </c>
      <c r="D155" s="34">
        <v>3.547303552064323</v>
      </c>
      <c r="E155" s="34">
        <v>0.65857335555026586</v>
      </c>
      <c r="F155" s="34">
        <v>0.69930439842365577</v>
      </c>
      <c r="G155" s="34">
        <v>0.10262106905763177</v>
      </c>
    </row>
    <row r="156" spans="2:7" x14ac:dyDescent="0.25">
      <c r="B156" s="26" t="s">
        <v>155</v>
      </c>
      <c r="C156" s="34">
        <v>94.182680787846834</v>
      </c>
      <c r="D156" s="34">
        <v>4.0753342598361044</v>
      </c>
      <c r="E156" s="34">
        <v>0.77490774907749083</v>
      </c>
      <c r="F156" s="34">
        <v>0.83960320122681742</v>
      </c>
      <c r="G156" s="34">
        <v>0.12747400201274739</v>
      </c>
    </row>
    <row r="157" spans="2:7" x14ac:dyDescent="0.25">
      <c r="B157" s="26" t="s">
        <v>514</v>
      </c>
      <c r="C157" s="34">
        <v>98.731900476147317</v>
      </c>
      <c r="D157" s="34">
        <v>1.0324658575183174</v>
      </c>
      <c r="E157" s="34">
        <v>0.12478824341376016</v>
      </c>
      <c r="F157" s="34">
        <v>9.9691166526076555E-2</v>
      </c>
      <c r="G157" s="34">
        <v>1.1154256394526049E-2</v>
      </c>
    </row>
    <row r="158" spans="2:7" x14ac:dyDescent="0.25">
      <c r="B158" s="26" t="s">
        <v>156</v>
      </c>
      <c r="C158" s="34">
        <v>94.70881529806195</v>
      </c>
      <c r="D158" s="34">
        <v>3.7667274793921277</v>
      </c>
      <c r="E158" s="34">
        <v>0.71542510005444493</v>
      </c>
      <c r="F158" s="34">
        <v>0.69106817074685034</v>
      </c>
      <c r="G158" s="34">
        <v>0.11796395174462476</v>
      </c>
    </row>
    <row r="159" spans="2:7" x14ac:dyDescent="0.25">
      <c r="B159" s="26" t="s">
        <v>515</v>
      </c>
      <c r="C159" s="34">
        <v>99.129250526886622</v>
      </c>
      <c r="D159" s="34">
        <v>0.71114288179252372</v>
      </c>
      <c r="E159" s="34">
        <v>9.182000813438998E-2</v>
      </c>
      <c r="F159" s="34">
        <v>6.4089133194473541E-2</v>
      </c>
      <c r="G159" s="34">
        <v>3.6974499919888585E-3</v>
      </c>
    </row>
    <row r="160" spans="2:7" x14ac:dyDescent="0.25">
      <c r="B160" s="26" t="s">
        <v>516</v>
      </c>
      <c r="C160" s="34">
        <v>99.061254372407063</v>
      </c>
      <c r="D160" s="34">
        <v>0.79476124623769628</v>
      </c>
      <c r="E160" s="34">
        <v>8.6227934596925085E-2</v>
      </c>
      <c r="F160" s="34">
        <v>5.2875620271699342E-2</v>
      </c>
      <c r="G160" s="34">
        <v>4.8808264866184014E-3</v>
      </c>
    </row>
    <row r="161" spans="2:7" x14ac:dyDescent="0.25">
      <c r="B161" s="26" t="s">
        <v>157</v>
      </c>
      <c r="C161" s="34">
        <v>93.797154464395632</v>
      </c>
      <c r="D161" s="34">
        <v>4.4617576194579769</v>
      </c>
      <c r="E161" s="34">
        <v>0.81661126841478926</v>
      </c>
      <c r="F161" s="34">
        <v>0.77733420094616701</v>
      </c>
      <c r="G161" s="34">
        <v>0.14714244678543584</v>
      </c>
    </row>
    <row r="162" spans="2:7" x14ac:dyDescent="0.25">
      <c r="B162" s="26" t="s">
        <v>158</v>
      </c>
      <c r="C162" s="34">
        <v>92.419743828786835</v>
      </c>
      <c r="D162" s="34">
        <v>5.3595314336670583</v>
      </c>
      <c r="E162" s="34">
        <v>1.0472822342020995</v>
      </c>
      <c r="F162" s="34">
        <v>1.0037088079121235</v>
      </c>
      <c r="G162" s="34">
        <v>0.16973369543188357</v>
      </c>
    </row>
    <row r="163" spans="2:7" x14ac:dyDescent="0.25">
      <c r="B163" s="26" t="s">
        <v>159</v>
      </c>
      <c r="C163" s="34">
        <v>82.182910029298199</v>
      </c>
      <c r="D163" s="34">
        <v>14.361939502124605</v>
      </c>
      <c r="E163" s="34">
        <v>2.4369894642891792</v>
      </c>
      <c r="F163" s="34">
        <v>0.89786375366227522</v>
      </c>
      <c r="G163" s="34">
        <v>0.12029725062573975</v>
      </c>
    </row>
    <row r="164" spans="2:7" x14ac:dyDescent="0.25">
      <c r="B164" s="26" t="s">
        <v>160</v>
      </c>
      <c r="C164" s="34">
        <v>80.291270729326158</v>
      </c>
      <c r="D164" s="34">
        <v>17.130782512659206</v>
      </c>
      <c r="E164" s="34">
        <v>2.0447606805652616</v>
      </c>
      <c r="F164" s="34">
        <v>0.48893004773045828</v>
      </c>
      <c r="G164" s="34">
        <v>4.4256029718914763E-2</v>
      </c>
    </row>
    <row r="165" spans="2:7" x14ac:dyDescent="0.25">
      <c r="B165" s="26" t="s">
        <v>161</v>
      </c>
      <c r="C165" s="34">
        <v>93.232040670345398</v>
      </c>
      <c r="D165" s="34">
        <v>5.4595425437700111</v>
      </c>
      <c r="E165" s="34">
        <v>0.72403603787723958</v>
      </c>
      <c r="F165" s="34">
        <v>0.51029531984467613</v>
      </c>
      <c r="G165" s="34">
        <v>7.4085428162681377E-2</v>
      </c>
    </row>
    <row r="166" spans="2:7" x14ac:dyDescent="0.25">
      <c r="B166" s="26" t="s">
        <v>517</v>
      </c>
      <c r="C166" s="34">
        <v>98.182995897623286</v>
      </c>
      <c r="D166" s="34">
        <v>1.5761763191549438</v>
      </c>
      <c r="E166" s="34">
        <v>0.15197063561925958</v>
      </c>
      <c r="F166" s="34">
        <v>8.1798402232224426E-2</v>
      </c>
      <c r="G166" s="34">
        <v>7.0587453702934781E-3</v>
      </c>
    </row>
    <row r="167" spans="2:7" x14ac:dyDescent="0.25">
      <c r="B167" s="26" t="s">
        <v>518</v>
      </c>
      <c r="C167" s="34">
        <v>98.425855631129636</v>
      </c>
      <c r="D167" s="34">
        <v>1.3781510001084547</v>
      </c>
      <c r="E167" s="34">
        <v>0.12627240754225866</v>
      </c>
      <c r="F167" s="34">
        <v>6.739692917899695E-2</v>
      </c>
      <c r="G167" s="34">
        <v>2.3240320406550672E-3</v>
      </c>
    </row>
    <row r="168" spans="2:7" x14ac:dyDescent="0.25">
      <c r="B168" s="26" t="s">
        <v>519</v>
      </c>
      <c r="C168" s="34">
        <v>97.905420883529416</v>
      </c>
      <c r="D168" s="34">
        <v>1.7380425141997897</v>
      </c>
      <c r="E168" s="34">
        <v>0.22026561095806729</v>
      </c>
      <c r="F168" s="34">
        <v>0.13039724168717584</v>
      </c>
      <c r="G168" s="34">
        <v>5.8737496255484613E-3</v>
      </c>
    </row>
    <row r="169" spans="2:7" x14ac:dyDescent="0.25">
      <c r="B169" s="26" t="s">
        <v>162</v>
      </c>
      <c r="C169" s="34">
        <v>91.132277095724547</v>
      </c>
      <c r="D169" s="34">
        <v>5.9013926255785432</v>
      </c>
      <c r="E169" s="34">
        <v>1.2410963705146838</v>
      </c>
      <c r="F169" s="34">
        <v>1.4524126130026491</v>
      </c>
      <c r="G169" s="34">
        <v>0.27282129517958448</v>
      </c>
    </row>
    <row r="170" spans="2:7" x14ac:dyDescent="0.25">
      <c r="B170" s="26" t="s">
        <v>163</v>
      </c>
      <c r="C170" s="34">
        <v>94.556253788556049</v>
      </c>
      <c r="D170" s="34">
        <v>3.915677099459681</v>
      </c>
      <c r="E170" s="34">
        <v>0.69469580347914828</v>
      </c>
      <c r="F170" s="34">
        <v>0.71388388593557162</v>
      </c>
      <c r="G170" s="34">
        <v>0.11948942256954589</v>
      </c>
    </row>
    <row r="171" spans="2:7" x14ac:dyDescent="0.25">
      <c r="B171" s="26" t="s">
        <v>164</v>
      </c>
      <c r="C171" s="34">
        <v>94.914105081492309</v>
      </c>
      <c r="D171" s="34">
        <v>3.7202053377242028</v>
      </c>
      <c r="E171" s="34">
        <v>0.62429007915892543</v>
      </c>
      <c r="F171" s="34">
        <v>0.63265503790647093</v>
      </c>
      <c r="G171" s="34">
        <v>0.10874446371809207</v>
      </c>
    </row>
    <row r="172" spans="2:7" x14ac:dyDescent="0.25">
      <c r="B172" s="26" t="s">
        <v>165</v>
      </c>
      <c r="C172" s="34">
        <v>95.056606612254114</v>
      </c>
      <c r="D172" s="34">
        <v>3.5837063226388834</v>
      </c>
      <c r="E172" s="34">
        <v>0.65370293752585851</v>
      </c>
      <c r="F172" s="34">
        <v>0.60631135517358103</v>
      </c>
      <c r="G172" s="34">
        <v>9.9672772407567611E-2</v>
      </c>
    </row>
    <row r="173" spans="2:7" x14ac:dyDescent="0.25">
      <c r="B173" s="26" t="s">
        <v>520</v>
      </c>
      <c r="C173" s="34">
        <v>99.066049996579892</v>
      </c>
      <c r="D173" s="34">
        <v>0.77031143944057712</v>
      </c>
      <c r="E173" s="34">
        <v>9.4184253866026843E-2</v>
      </c>
      <c r="F173" s="34">
        <v>6.524495798540407E-2</v>
      </c>
      <c r="G173" s="34">
        <v>4.2093521280905846E-3</v>
      </c>
    </row>
    <row r="174" spans="2:7" x14ac:dyDescent="0.25">
      <c r="B174" s="26" t="s">
        <v>521</v>
      </c>
      <c r="C174" s="34">
        <v>99.215121585170465</v>
      </c>
      <c r="D174" s="34">
        <v>0.66657202155204465</v>
      </c>
      <c r="E174" s="34">
        <v>6.084328797128196E-2</v>
      </c>
      <c r="F174" s="34">
        <v>5.4082922641139536E-2</v>
      </c>
      <c r="G174" s="34">
        <v>3.380182665071221E-3</v>
      </c>
    </row>
    <row r="175" spans="2:7" x14ac:dyDescent="0.25">
      <c r="B175" s="26" t="s">
        <v>166</v>
      </c>
      <c r="C175" s="34">
        <v>93.889511750093419</v>
      </c>
      <c r="D175" s="34">
        <v>4.3329156499373473</v>
      </c>
      <c r="E175" s="34">
        <v>0.7760117830684341</v>
      </c>
      <c r="F175" s="34">
        <v>0.87273846424410306</v>
      </c>
      <c r="G175" s="34">
        <v>0.12882235265668623</v>
      </c>
    </row>
    <row r="176" spans="2:7" x14ac:dyDescent="0.25">
      <c r="B176" s="26" t="s">
        <v>167</v>
      </c>
      <c r="C176" s="34">
        <v>94.868778108810744</v>
      </c>
      <c r="D176" s="34">
        <v>3.7037212744558512</v>
      </c>
      <c r="E176" s="34">
        <v>0.63903068485872061</v>
      </c>
      <c r="F176" s="34">
        <v>0.68030438165360452</v>
      </c>
      <c r="G176" s="34">
        <v>0.10816555022107521</v>
      </c>
    </row>
    <row r="177" spans="2:7" x14ac:dyDescent="0.25">
      <c r="B177" s="26" t="s">
        <v>168</v>
      </c>
      <c r="C177" s="34">
        <v>93.731907156855797</v>
      </c>
      <c r="D177" s="34">
        <v>4.4301197138202166</v>
      </c>
      <c r="E177" s="34">
        <v>0.81414842624731409</v>
      </c>
      <c r="F177" s="34">
        <v>0.88829071332436083</v>
      </c>
      <c r="G177" s="34">
        <v>0.1355339897523081</v>
      </c>
    </row>
    <row r="178" spans="2:7" x14ac:dyDescent="0.25">
      <c r="B178" s="26" t="s">
        <v>169</v>
      </c>
      <c r="C178" s="34">
        <v>89.471557252395485</v>
      </c>
      <c r="D178" s="34">
        <v>7.213932993729018</v>
      </c>
      <c r="E178" s="34">
        <v>1.4909976497112656</v>
      </c>
      <c r="F178" s="34">
        <v>1.5328278262842396</v>
      </c>
      <c r="G178" s="34">
        <v>0.29068427787998996</v>
      </c>
    </row>
    <row r="179" spans="2:7" x14ac:dyDescent="0.25">
      <c r="B179" s="26" t="s">
        <v>170</v>
      </c>
      <c r="C179" s="34">
        <v>94.650684496394874</v>
      </c>
      <c r="D179" s="34">
        <v>3.9160022869485118</v>
      </c>
      <c r="E179" s="34">
        <v>0.64717466569259607</v>
      </c>
      <c r="F179" s="34">
        <v>0.6634532922529619</v>
      </c>
      <c r="G179" s="34">
        <v>0.12268525871105042</v>
      </c>
    </row>
    <row r="180" spans="2:7" x14ac:dyDescent="0.25">
      <c r="B180" s="26" t="s">
        <v>522</v>
      </c>
      <c r="C180" s="34">
        <v>99.093021754567161</v>
      </c>
      <c r="D180" s="34">
        <v>0.72429152411077391</v>
      </c>
      <c r="E180" s="34">
        <v>0.10780453166354659</v>
      </c>
      <c r="F180" s="34">
        <v>6.8426828481053512E-2</v>
      </c>
      <c r="G180" s="34">
        <v>6.4553611774578797E-3</v>
      </c>
    </row>
    <row r="181" spans="2:7" x14ac:dyDescent="0.25">
      <c r="B181" s="26" t="s">
        <v>523</v>
      </c>
      <c r="C181" s="34">
        <v>99.201042490013037</v>
      </c>
      <c r="D181" s="34">
        <v>0.68003959183382823</v>
      </c>
      <c r="E181" s="34">
        <v>7.6905000961312517E-2</v>
      </c>
      <c r="F181" s="34">
        <v>3.9164583822890627E-2</v>
      </c>
      <c r="G181" s="34">
        <v>2.8483333689375005E-3</v>
      </c>
    </row>
    <row r="182" spans="2:7" x14ac:dyDescent="0.25">
      <c r="B182" s="26" t="s">
        <v>171</v>
      </c>
      <c r="C182" s="34">
        <v>94.251613753128709</v>
      </c>
      <c r="D182" s="34">
        <v>4.1449084442102491</v>
      </c>
      <c r="E182" s="34">
        <v>0.72401528125411674</v>
      </c>
      <c r="F182" s="34">
        <v>0.75984718745883284</v>
      </c>
      <c r="G182" s="34">
        <v>0.11961533394809643</v>
      </c>
    </row>
    <row r="183" spans="2:7" x14ac:dyDescent="0.25">
      <c r="B183" s="26" t="s">
        <v>172</v>
      </c>
      <c r="C183" s="34">
        <v>90.975131835584776</v>
      </c>
      <c r="D183" s="34">
        <v>6.2816044210070077</v>
      </c>
      <c r="E183" s="34">
        <v>1.2393447952033518</v>
      </c>
      <c r="F183" s="34">
        <v>1.3242252401935997</v>
      </c>
      <c r="G183" s="34">
        <v>0.17969370801126922</v>
      </c>
    </row>
    <row r="184" spans="2:7" x14ac:dyDescent="0.25">
      <c r="B184" s="26" t="s">
        <v>173</v>
      </c>
      <c r="C184" s="34">
        <v>94.202921723187785</v>
      </c>
      <c r="D184" s="34">
        <v>4.0590740237383347</v>
      </c>
      <c r="E184" s="34">
        <v>0.74988407975312987</v>
      </c>
      <c r="F184" s="34">
        <v>0.86127411007893229</v>
      </c>
      <c r="G184" s="34">
        <v>0.12684606324182296</v>
      </c>
    </row>
    <row r="185" spans="2:7" x14ac:dyDescent="0.25">
      <c r="B185" s="26" t="s">
        <v>174</v>
      </c>
      <c r="C185" s="34">
        <v>94.851202381977188</v>
      </c>
      <c r="D185" s="34">
        <v>3.6413260888278987</v>
      </c>
      <c r="E185" s="34">
        <v>0.68157765478547516</v>
      </c>
      <c r="F185" s="34">
        <v>0.72310021622114307</v>
      </c>
      <c r="G185" s="34">
        <v>0.10279365818829975</v>
      </c>
    </row>
    <row r="186" spans="2:7" x14ac:dyDescent="0.25">
      <c r="B186" s="26" t="s">
        <v>175</v>
      </c>
      <c r="C186" s="34">
        <v>94.624066891273372</v>
      </c>
      <c r="D186" s="34">
        <v>3.7730151090474977</v>
      </c>
      <c r="E186" s="34">
        <v>0.74176835310438549</v>
      </c>
      <c r="F186" s="34">
        <v>0.74176835310438549</v>
      </c>
      <c r="G186" s="34">
        <v>0.11938129347036229</v>
      </c>
    </row>
    <row r="187" spans="2:7" x14ac:dyDescent="0.25">
      <c r="B187" s="26" t="s">
        <v>524</v>
      </c>
      <c r="C187" s="34">
        <v>99.219127607354267</v>
      </c>
      <c r="D187" s="34">
        <v>0.65219165270009849</v>
      </c>
      <c r="E187" s="34">
        <v>7.2814467481435441E-2</v>
      </c>
      <c r="F187" s="34">
        <v>4.8961452271999703E-2</v>
      </c>
      <c r="G187" s="34">
        <v>6.9048201922050851E-3</v>
      </c>
    </row>
    <row r="188" spans="2:7" x14ac:dyDescent="0.25">
      <c r="B188" s="26" t="s">
        <v>525</v>
      </c>
      <c r="C188" s="34">
        <v>99.268637501678342</v>
      </c>
      <c r="D188" s="34">
        <v>0.61052182635274421</v>
      </c>
      <c r="E188" s="34">
        <v>6.7133706649396191E-2</v>
      </c>
      <c r="F188" s="34">
        <v>5.0547732065427717E-2</v>
      </c>
      <c r="G188" s="34">
        <v>3.1592332540892323E-3</v>
      </c>
    </row>
    <row r="189" spans="2:7" x14ac:dyDescent="0.25">
      <c r="B189" s="26" t="s">
        <v>176</v>
      </c>
      <c r="C189" s="34">
        <v>93.873745014440928</v>
      </c>
      <c r="D189" s="34">
        <v>4.3339293082107</v>
      </c>
      <c r="E189" s="34">
        <v>0.82134506945399544</v>
      </c>
      <c r="F189" s="34">
        <v>0.8334479438866732</v>
      </c>
      <c r="G189" s="34">
        <v>0.13753266400770184</v>
      </c>
    </row>
    <row r="190" spans="2:7" x14ac:dyDescent="0.25">
      <c r="B190" s="26" t="s">
        <v>177</v>
      </c>
      <c r="C190" s="34">
        <v>94.855890571480089</v>
      </c>
      <c r="D190" s="34">
        <v>3.6078060212727601</v>
      </c>
      <c r="E190" s="34">
        <v>0.67604110329908051</v>
      </c>
      <c r="F190" s="34">
        <v>0.73744817018208042</v>
      </c>
      <c r="G190" s="34">
        <v>0.12281413376599964</v>
      </c>
    </row>
    <row r="191" spans="2:7" x14ac:dyDescent="0.25">
      <c r="B191" s="26" t="s">
        <v>178</v>
      </c>
      <c r="C191" s="34">
        <v>94.057147775195801</v>
      </c>
      <c r="D191" s="34">
        <v>4.2166924864446171</v>
      </c>
      <c r="E191" s="34">
        <v>0.78804113951286681</v>
      </c>
      <c r="F191" s="34">
        <v>0.81493674154402262</v>
      </c>
      <c r="G191" s="34">
        <v>0.12318185730269386</v>
      </c>
    </row>
    <row r="192" spans="2:7" x14ac:dyDescent="0.25">
      <c r="B192" s="26" t="s">
        <v>179</v>
      </c>
      <c r="C192" s="34">
        <v>93.903614571137041</v>
      </c>
      <c r="D192" s="34">
        <v>4.4741309182900961</v>
      </c>
      <c r="E192" s="34">
        <v>0.75611166753657122</v>
      </c>
      <c r="F192" s="34">
        <v>0.72789854561356482</v>
      </c>
      <c r="G192" s="34">
        <v>0.13824429742273131</v>
      </c>
    </row>
    <row r="193" spans="2:7" x14ac:dyDescent="0.25">
      <c r="B193" s="26" t="s">
        <v>180</v>
      </c>
      <c r="C193" s="34">
        <v>77.399223009334193</v>
      </c>
      <c r="D193" s="34">
        <v>19.505149664234843</v>
      </c>
      <c r="E193" s="34">
        <v>2.3156544912825767</v>
      </c>
      <c r="F193" s="34">
        <v>0.68847445771961646</v>
      </c>
      <c r="G193" s="34">
        <v>9.1498377428773606E-2</v>
      </c>
    </row>
    <row r="194" spans="2:7" x14ac:dyDescent="0.25">
      <c r="B194" s="26" t="s">
        <v>526</v>
      </c>
      <c r="C194" s="34">
        <v>80.539790017474473</v>
      </c>
      <c r="D194" s="34">
        <v>17.969206138966427</v>
      </c>
      <c r="E194" s="34">
        <v>1.3403973947147452</v>
      </c>
      <c r="F194" s="34">
        <v>0.14606762435863316</v>
      </c>
      <c r="G194" s="34">
        <v>4.5388244857202395E-3</v>
      </c>
    </row>
    <row r="195" spans="2:7" x14ac:dyDescent="0.25">
      <c r="B195" s="26" t="s">
        <v>527</v>
      </c>
      <c r="C195" s="34">
        <v>96.784840511471174</v>
      </c>
      <c r="D195" s="34">
        <v>2.9275723583991136</v>
      </c>
      <c r="E195" s="34">
        <v>0.20818907815168719</v>
      </c>
      <c r="F195" s="34">
        <v>7.4781886165351058E-2</v>
      </c>
      <c r="G195" s="34">
        <v>4.6161658126759909E-3</v>
      </c>
    </row>
    <row r="196" spans="2:7" x14ac:dyDescent="0.25">
      <c r="B196" s="26" t="s">
        <v>181</v>
      </c>
      <c r="C196" s="34">
        <v>90.968057006315732</v>
      </c>
      <c r="D196" s="34">
        <v>7.5174462658886494</v>
      </c>
      <c r="E196" s="34">
        <v>0.91935668287426875</v>
      </c>
      <c r="F196" s="34">
        <v>0.52343642505130683</v>
      </c>
      <c r="G196" s="34">
        <v>7.1703619870042035E-2</v>
      </c>
    </row>
    <row r="197" spans="2:7" x14ac:dyDescent="0.25">
      <c r="B197" s="26" t="s">
        <v>182</v>
      </c>
      <c r="C197" s="34">
        <v>94.248014623431288</v>
      </c>
      <c r="D197" s="34">
        <v>4.5102225772261564</v>
      </c>
      <c r="E197" s="34">
        <v>0.62088139967128009</v>
      </c>
      <c r="F197" s="34">
        <v>0.53885500990768198</v>
      </c>
      <c r="G197" s="34">
        <v>8.2026389763598107E-2</v>
      </c>
    </row>
    <row r="198" spans="2:7" x14ac:dyDescent="0.25">
      <c r="B198" s="26" t="s">
        <v>183</v>
      </c>
      <c r="C198" s="34">
        <v>94.234748820989594</v>
      </c>
      <c r="D198" s="34">
        <v>4.3254575100515487</v>
      </c>
      <c r="E198" s="34">
        <v>0.66065092852344354</v>
      </c>
      <c r="F198" s="34">
        <v>0.67347910189283078</v>
      </c>
      <c r="G198" s="34">
        <v>0.10566363854258448</v>
      </c>
    </row>
    <row r="199" spans="2:7" x14ac:dyDescent="0.25">
      <c r="B199" s="26" t="s">
        <v>184</v>
      </c>
      <c r="C199" s="34">
        <v>95.125033633109652</v>
      </c>
      <c r="D199" s="34">
        <v>3.6552055900266618</v>
      </c>
      <c r="E199" s="34">
        <v>0.55932880543347985</v>
      </c>
      <c r="F199" s="34">
        <v>0.57278204929594689</v>
      </c>
      <c r="G199" s="34">
        <v>8.7649922134255223E-2</v>
      </c>
    </row>
    <row r="200" spans="2:7" x14ac:dyDescent="0.25">
      <c r="B200" s="26" t="s">
        <v>185</v>
      </c>
      <c r="C200" s="34">
        <v>94.941415842278815</v>
      </c>
      <c r="D200" s="34">
        <v>3.6655051178309437</v>
      </c>
      <c r="E200" s="34">
        <v>0.61039781098716062</v>
      </c>
      <c r="F200" s="34">
        <v>0.66847525277329534</v>
      </c>
      <c r="G200" s="34">
        <v>0.11420597612978164</v>
      </c>
    </row>
    <row r="201" spans="2:7" x14ac:dyDescent="0.25">
      <c r="B201" s="26" t="s">
        <v>528</v>
      </c>
      <c r="C201" s="34">
        <v>99.094233528334783</v>
      </c>
      <c r="D201" s="34">
        <v>0.75649615713478291</v>
      </c>
      <c r="E201" s="34">
        <v>8.6953581279860109E-2</v>
      </c>
      <c r="F201" s="34">
        <v>5.6036752380354285E-2</v>
      </c>
      <c r="G201" s="34">
        <v>6.2799808702121186E-3</v>
      </c>
    </row>
    <row r="202" spans="2:7" x14ac:dyDescent="0.25">
      <c r="B202" s="26" t="s">
        <v>529</v>
      </c>
      <c r="C202" s="34">
        <v>99.158464599902175</v>
      </c>
      <c r="D202" s="34">
        <v>0.7149030827264139</v>
      </c>
      <c r="E202" s="34">
        <v>8.241150813059879E-2</v>
      </c>
      <c r="F202" s="34">
        <v>4.2880784718360349E-2</v>
      </c>
      <c r="G202" s="34">
        <v>1.3400245224487609E-3</v>
      </c>
    </row>
    <row r="203" spans="2:7" x14ac:dyDescent="0.25">
      <c r="B203" s="26" t="s">
        <v>186</v>
      </c>
      <c r="C203" s="34">
        <v>93.686384360436747</v>
      </c>
      <c r="D203" s="34">
        <v>4.4183953296657075</v>
      </c>
      <c r="E203" s="34">
        <v>0.84961052507612855</v>
      </c>
      <c r="F203" s="34">
        <v>0.92700079072662733</v>
      </c>
      <c r="G203" s="34">
        <v>0.11860899409478626</v>
      </c>
    </row>
    <row r="204" spans="2:7" x14ac:dyDescent="0.25">
      <c r="B204" s="26" t="s">
        <v>187</v>
      </c>
      <c r="C204" s="34">
        <v>95.206656332293676</v>
      </c>
      <c r="D204" s="34">
        <v>3.4378910408456753</v>
      </c>
      <c r="E204" s="34">
        <v>0.61259174868797039</v>
      </c>
      <c r="F204" s="34">
        <v>0.64247427301421289</v>
      </c>
      <c r="G204" s="34">
        <v>0.10038660515847075</v>
      </c>
    </row>
    <row r="205" spans="2:7" x14ac:dyDescent="0.25">
      <c r="B205" s="26" t="s">
        <v>188</v>
      </c>
      <c r="C205" s="34">
        <v>94.541199829811376</v>
      </c>
      <c r="D205" s="34">
        <v>3.8623363116342837</v>
      </c>
      <c r="E205" s="34">
        <v>0.74741171465040424</v>
      </c>
      <c r="F205" s="34">
        <v>0.72188342079137713</v>
      </c>
      <c r="G205" s="34">
        <v>0.12716872311256089</v>
      </c>
    </row>
    <row r="206" spans="2:7" x14ac:dyDescent="0.25">
      <c r="B206" s="26" t="s">
        <v>189</v>
      </c>
      <c r="C206" s="34">
        <v>95.036041195131489</v>
      </c>
      <c r="D206" s="34">
        <v>3.6491141955950663</v>
      </c>
      <c r="E206" s="34">
        <v>0.60265604973957621</v>
      </c>
      <c r="F206" s="34">
        <v>0.62129021115686334</v>
      </c>
      <c r="G206" s="34">
        <v>9.0898348377009983E-2</v>
      </c>
    </row>
    <row r="207" spans="2:7" x14ac:dyDescent="0.25">
      <c r="B207" s="26" t="s">
        <v>190</v>
      </c>
      <c r="C207" s="34">
        <v>92.874051992459783</v>
      </c>
      <c r="D207" s="34">
        <v>5.101705317609925</v>
      </c>
      <c r="E207" s="34">
        <v>0.95202606929405409</v>
      </c>
      <c r="F207" s="34">
        <v>0.92280040331419055</v>
      </c>
      <c r="G207" s="34">
        <v>0.14941621732205221</v>
      </c>
    </row>
    <row r="208" spans="2:7" x14ac:dyDescent="0.25">
      <c r="B208" s="26" t="s">
        <v>530</v>
      </c>
      <c r="C208" s="34">
        <v>98.64951032486961</v>
      </c>
      <c r="D208" s="34">
        <v>1.0937985383319981</v>
      </c>
      <c r="E208" s="34">
        <v>0.15259770340456377</v>
      </c>
      <c r="F208" s="34">
        <v>9.2103613840611692E-2</v>
      </c>
      <c r="G208" s="34">
        <v>1.1989819553215725E-2</v>
      </c>
    </row>
    <row r="209" spans="2:7" x14ac:dyDescent="0.25">
      <c r="B209" s="26" t="s">
        <v>531</v>
      </c>
      <c r="C209" s="34">
        <v>98.747400910850345</v>
      </c>
      <c r="D209" s="34">
        <v>1.020929412695786</v>
      </c>
      <c r="E209" s="34">
        <v>0.1402968537531207</v>
      </c>
      <c r="F209" s="34">
        <v>8.9214409566087019E-2</v>
      </c>
      <c r="G209" s="34">
        <v>2.1584131346633951E-3</v>
      </c>
    </row>
    <row r="210" spans="2:7" x14ac:dyDescent="0.25">
      <c r="B210" s="26" t="s">
        <v>191</v>
      </c>
      <c r="C210" s="34">
        <v>89.476081623783401</v>
      </c>
      <c r="D210" s="34">
        <v>7.0277860196495512</v>
      </c>
      <c r="E210" s="34">
        <v>1.4200164651703142</v>
      </c>
      <c r="F210" s="34">
        <v>1.7250818034794164</v>
      </c>
      <c r="G210" s="34">
        <v>0.3510340879173231</v>
      </c>
    </row>
    <row r="211" spans="2:7" x14ac:dyDescent="0.25">
      <c r="B211" s="26" t="s">
        <v>192</v>
      </c>
      <c r="C211" s="34">
        <v>94.603434618845682</v>
      </c>
      <c r="D211" s="34">
        <v>3.7520004741864739</v>
      </c>
      <c r="E211" s="34">
        <v>0.74792139281499725</v>
      </c>
      <c r="F211" s="34">
        <v>0.78079113702372549</v>
      </c>
      <c r="G211" s="34">
        <v>0.1158523771291242</v>
      </c>
    </row>
    <row r="212" spans="2:7" x14ac:dyDescent="0.25">
      <c r="B212" s="26" t="s">
        <v>193</v>
      </c>
      <c r="C212" s="34">
        <v>94.813539475251062</v>
      </c>
      <c r="D212" s="34">
        <v>3.5381852101774305</v>
      </c>
      <c r="E212" s="34">
        <v>0.73284245623784383</v>
      </c>
      <c r="F212" s="34">
        <v>0.79585599174373833</v>
      </c>
      <c r="G212" s="34">
        <v>0.11957686658992576</v>
      </c>
    </row>
    <row r="213" spans="2:7" x14ac:dyDescent="0.25">
      <c r="B213" s="26" t="s">
        <v>194</v>
      </c>
      <c r="C213" s="34">
        <v>91.856979178332381</v>
      </c>
      <c r="D213" s="34">
        <v>5.7563253245578521</v>
      </c>
      <c r="E213" s="34">
        <v>1.1143081124387282</v>
      </c>
      <c r="F213" s="34">
        <v>1.1194769169803842</v>
      </c>
      <c r="G213" s="34">
        <v>0.15291046769066427</v>
      </c>
    </row>
    <row r="214" spans="2:7" x14ac:dyDescent="0.25">
      <c r="B214" s="26" t="s">
        <v>195</v>
      </c>
      <c r="C214" s="34">
        <v>94.906926376940092</v>
      </c>
      <c r="D214" s="34">
        <v>3.6301252834231517</v>
      </c>
      <c r="E214" s="34">
        <v>0.6765212492322753</v>
      </c>
      <c r="F214" s="34">
        <v>0.68160093096712526</v>
      </c>
      <c r="G214" s="34">
        <v>0.10482615943735599</v>
      </c>
    </row>
    <row r="215" spans="2:7" x14ac:dyDescent="0.25">
      <c r="B215" s="26" t="s">
        <v>532</v>
      </c>
      <c r="C215" s="34">
        <v>99.165055858504132</v>
      </c>
      <c r="D215" s="34">
        <v>0.70093313653683442</v>
      </c>
      <c r="E215" s="34">
        <v>7.2872343710437423E-2</v>
      </c>
      <c r="F215" s="34">
        <v>5.2492789960908309E-2</v>
      </c>
      <c r="G215" s="34">
        <v>8.6458712876790154E-3</v>
      </c>
    </row>
    <row r="216" spans="2:7" x14ac:dyDescent="0.25">
      <c r="B216" s="26" t="s">
        <v>533</v>
      </c>
      <c r="C216" s="34">
        <v>99.32384207956126</v>
      </c>
      <c r="D216" s="34">
        <v>0.56271364712069416</v>
      </c>
      <c r="E216" s="34">
        <v>6.7615792043875134E-2</v>
      </c>
      <c r="F216" s="34">
        <v>4.4325908117651476E-2</v>
      </c>
      <c r="G216" s="34">
        <v>1.5025731565305586E-3</v>
      </c>
    </row>
    <row r="217" spans="2:7" x14ac:dyDescent="0.25">
      <c r="B217" s="26" t="s">
        <v>196</v>
      </c>
      <c r="C217" s="34">
        <v>94.829399521742985</v>
      </c>
      <c r="D217" s="34">
        <v>3.6943140554423874</v>
      </c>
      <c r="E217" s="34">
        <v>0.69247630856434328</v>
      </c>
      <c r="F217" s="34">
        <v>0.67642370029226817</v>
      </c>
      <c r="G217" s="34">
        <v>0.10738641395801966</v>
      </c>
    </row>
    <row r="218" spans="2:7" x14ac:dyDescent="0.25">
      <c r="B218" s="26" t="s">
        <v>197</v>
      </c>
      <c r="C218" s="34">
        <v>94.297936639202845</v>
      </c>
      <c r="D218" s="34">
        <v>3.9832766700358362</v>
      </c>
      <c r="E218" s="34">
        <v>0.77031455787313541</v>
      </c>
      <c r="F218" s="34">
        <v>0.81421585142985498</v>
      </c>
      <c r="G218" s="34">
        <v>0.1342562814583397</v>
      </c>
    </row>
    <row r="219" spans="2:7" x14ac:dyDescent="0.25">
      <c r="B219" s="26" t="s">
        <v>198</v>
      </c>
      <c r="C219" s="34">
        <v>95.243243813421657</v>
      </c>
      <c r="D219" s="34">
        <v>3.2915972236872642</v>
      </c>
      <c r="E219" s="34">
        <v>0.61654817408915419</v>
      </c>
      <c r="F219" s="34">
        <v>0.7394358768802346</v>
      </c>
      <c r="G219" s="34">
        <v>0.1091749119216894</v>
      </c>
    </row>
    <row r="220" spans="2:7" x14ac:dyDescent="0.25">
      <c r="B220" s="26" t="s">
        <v>199</v>
      </c>
      <c r="C220" s="34">
        <v>95.43440726282158</v>
      </c>
      <c r="D220" s="34">
        <v>3.2587506772186186</v>
      </c>
      <c r="E220" s="34">
        <v>0.58785107772697576</v>
      </c>
      <c r="F220" s="34">
        <v>0.60861067650975453</v>
      </c>
      <c r="G220" s="34">
        <v>0.11038030572306697</v>
      </c>
    </row>
    <row r="221" spans="2:7" x14ac:dyDescent="0.25">
      <c r="B221" s="26" t="s">
        <v>200</v>
      </c>
      <c r="C221" s="34">
        <v>93.437442874676833</v>
      </c>
      <c r="D221" s="34">
        <v>4.680141714325508</v>
      </c>
      <c r="E221" s="34">
        <v>0.92532142515168136</v>
      </c>
      <c r="F221" s="34">
        <v>0.8217341724771281</v>
      </c>
      <c r="G221" s="34">
        <v>0.13535981336884897</v>
      </c>
    </row>
    <row r="222" spans="2:7" x14ac:dyDescent="0.25">
      <c r="B222" s="26" t="s">
        <v>534</v>
      </c>
      <c r="C222" s="34">
        <v>95.948594199466996</v>
      </c>
      <c r="D222" s="34">
        <v>3.8695409044881841</v>
      </c>
      <c r="E222" s="34">
        <v>0.11435825873178203</v>
      </c>
      <c r="F222" s="34">
        <v>6.0957485931919055E-2</v>
      </c>
      <c r="G222" s="34">
        <v>6.54915138111527E-3</v>
      </c>
    </row>
    <row r="223" spans="2:7" x14ac:dyDescent="0.25">
      <c r="B223" s="26" t="s">
        <v>535</v>
      </c>
      <c r="C223" s="34">
        <v>98.489538935498828</v>
      </c>
      <c r="D223" s="34">
        <v>1.2898739288438243</v>
      </c>
      <c r="E223" s="34">
        <v>0.14655958843674757</v>
      </c>
      <c r="F223" s="34">
        <v>6.5802264196090754E-2</v>
      </c>
      <c r="G223" s="34">
        <v>8.2252830245113442E-3</v>
      </c>
    </row>
    <row r="224" spans="2:7" x14ac:dyDescent="0.25">
      <c r="B224" s="26" t="s">
        <v>201</v>
      </c>
      <c r="C224" s="34">
        <v>82.112332899333524</v>
      </c>
      <c r="D224" s="34">
        <v>14.541141892153197</v>
      </c>
      <c r="E224" s="34">
        <v>2.2064378069689194</v>
      </c>
      <c r="F224" s="34">
        <v>0.99725419927036463</v>
      </c>
      <c r="G224" s="34">
        <v>0.14283320227398708</v>
      </c>
    </row>
    <row r="225" spans="2:7" x14ac:dyDescent="0.25">
      <c r="B225" s="26" t="s">
        <v>202</v>
      </c>
      <c r="C225" s="34">
        <v>79.5579691740611</v>
      </c>
      <c r="D225" s="34">
        <v>18.372961680999005</v>
      </c>
      <c r="E225" s="34">
        <v>1.5950182772206924</v>
      </c>
      <c r="F225" s="34">
        <v>0.42990363403538961</v>
      </c>
      <c r="G225" s="34">
        <v>4.4147233683807408E-2</v>
      </c>
    </row>
    <row r="226" spans="2:7" x14ac:dyDescent="0.25">
      <c r="B226" s="26" t="s">
        <v>203</v>
      </c>
      <c r="C226" s="34">
        <v>93.321552781748395</v>
      </c>
      <c r="D226" s="34">
        <v>5.4252816639841521</v>
      </c>
      <c r="E226" s="34">
        <v>0.68477269913446714</v>
      </c>
      <c r="F226" s="34">
        <v>0.49500827264848563</v>
      </c>
      <c r="G226" s="34">
        <v>7.3384582484495822E-2</v>
      </c>
    </row>
    <row r="227" spans="2:7" x14ac:dyDescent="0.25">
      <c r="B227" s="26" t="s">
        <v>204</v>
      </c>
      <c r="C227" s="34">
        <v>94.800885322820946</v>
      </c>
      <c r="D227" s="34">
        <v>4.0844972275591571</v>
      </c>
      <c r="E227" s="34">
        <v>0.54652424516938269</v>
      </c>
      <c r="F227" s="34">
        <v>0.49343142232354104</v>
      </c>
      <c r="G227" s="34">
        <v>7.4661782126964851E-2</v>
      </c>
    </row>
    <row r="228" spans="2:7" x14ac:dyDescent="0.25">
      <c r="B228" s="26" t="s">
        <v>205</v>
      </c>
      <c r="C228" s="34">
        <v>95.007642145436606</v>
      </c>
      <c r="D228" s="34">
        <v>3.7576689465478639</v>
      </c>
      <c r="E228" s="34">
        <v>0.56328278388502784</v>
      </c>
      <c r="F228" s="34">
        <v>0.57921030142826946</v>
      </c>
      <c r="G228" s="34">
        <v>9.2195822702225871E-2</v>
      </c>
    </row>
    <row r="229" spans="2:7" x14ac:dyDescent="0.25">
      <c r="B229" s="26" t="s">
        <v>536</v>
      </c>
      <c r="C229" s="34">
        <v>98.668533913162506</v>
      </c>
      <c r="D229" s="34">
        <v>1.0992887264992814</v>
      </c>
      <c r="E229" s="34">
        <v>0.12582854675925681</v>
      </c>
      <c r="F229" s="34">
        <v>0.10003106227723345</v>
      </c>
      <c r="G229" s="34">
        <v>6.3177513017200074E-3</v>
      </c>
    </row>
    <row r="230" spans="2:7" x14ac:dyDescent="0.25">
      <c r="B230" s="26" t="s">
        <v>537</v>
      </c>
      <c r="C230" s="34">
        <v>99.082769163572834</v>
      </c>
      <c r="D230" s="34">
        <v>0.76071922544951587</v>
      </c>
      <c r="E230" s="34">
        <v>9.3179005605299556E-2</v>
      </c>
      <c r="F230" s="34">
        <v>5.8964839484603619E-2</v>
      </c>
      <c r="G230" s="34">
        <v>4.3677658877484173E-3</v>
      </c>
    </row>
    <row r="231" spans="2:7" x14ac:dyDescent="0.25">
      <c r="B231" s="26" t="s">
        <v>538</v>
      </c>
      <c r="C231" s="34">
        <v>98.093089856500583</v>
      </c>
      <c r="D231" s="34">
        <v>1.506589887294451</v>
      </c>
      <c r="E231" s="34">
        <v>0.22248568085237422</v>
      </c>
      <c r="F231" s="34">
        <v>0.16089794912853358</v>
      </c>
      <c r="G231" s="34">
        <v>1.6936626224056169E-2</v>
      </c>
    </row>
    <row r="232" spans="2:7" x14ac:dyDescent="0.25">
      <c r="B232" s="26" t="s">
        <v>206</v>
      </c>
      <c r="C232" s="34">
        <v>90.744028167232401</v>
      </c>
      <c r="D232" s="34">
        <v>5.6979612489721916</v>
      </c>
      <c r="E232" s="34">
        <v>1.3834833758512366</v>
      </c>
      <c r="F232" s="34">
        <v>1.82159347262339</v>
      </c>
      <c r="G232" s="34">
        <v>0.35293373532078176</v>
      </c>
    </row>
    <row r="233" spans="2:7" x14ac:dyDescent="0.25">
      <c r="B233" s="26" t="s">
        <v>207</v>
      </c>
      <c r="C233" s="34">
        <v>94.706713079949552</v>
      </c>
      <c r="D233" s="34">
        <v>3.7634433995682994</v>
      </c>
      <c r="E233" s="34">
        <v>0.67305557785954151</v>
      </c>
      <c r="F233" s="34">
        <v>0.7405972954973763</v>
      </c>
      <c r="G233" s="34">
        <v>0.11619064712522613</v>
      </c>
    </row>
    <row r="234" spans="2:7" x14ac:dyDescent="0.25">
      <c r="B234" s="26" t="s">
        <v>208</v>
      </c>
      <c r="C234" s="34">
        <v>94.567966259890241</v>
      </c>
      <c r="D234" s="34">
        <v>3.7818201534415916</v>
      </c>
      <c r="E234" s="34">
        <v>0.70446808593038979</v>
      </c>
      <c r="F234" s="34">
        <v>0.82413858540949392</v>
      </c>
      <c r="G234" s="34">
        <v>0.12160691532828059</v>
      </c>
    </row>
    <row r="235" spans="2:7" x14ac:dyDescent="0.25">
      <c r="B235" s="26" t="s">
        <v>209</v>
      </c>
      <c r="C235" s="34">
        <v>95.272999133712815</v>
      </c>
      <c r="D235" s="34">
        <v>3.4845314335668487</v>
      </c>
      <c r="E235" s="34">
        <v>0.61708128463665379</v>
      </c>
      <c r="F235" s="34">
        <v>0.53282595538818767</v>
      </c>
      <c r="G235" s="34">
        <v>9.2562192695498077E-2</v>
      </c>
    </row>
    <row r="236" spans="2:7" x14ac:dyDescent="0.25">
      <c r="B236" s="26" t="s">
        <v>539</v>
      </c>
      <c r="C236" s="34">
        <v>99.09976630130673</v>
      </c>
      <c r="D236" s="34">
        <v>0.76089222430685854</v>
      </c>
      <c r="E236" s="34">
        <v>8.1739683793599069E-2</v>
      </c>
      <c r="F236" s="34">
        <v>5.1018728810769888E-2</v>
      </c>
      <c r="G236" s="34">
        <v>6.5830617820348235E-3</v>
      </c>
    </row>
    <row r="237" spans="2:7" x14ac:dyDescent="0.25">
      <c r="B237" s="26" t="s">
        <v>540</v>
      </c>
      <c r="C237" s="34">
        <v>98.990910991141646</v>
      </c>
      <c r="D237" s="34">
        <v>0.8447516559871413</v>
      </c>
      <c r="E237" s="34">
        <v>0.10811667952053856</v>
      </c>
      <c r="F237" s="34">
        <v>5.1175228306388251E-2</v>
      </c>
      <c r="G237" s="34">
        <v>5.0454450442918002E-3</v>
      </c>
    </row>
    <row r="238" spans="2:7" x14ac:dyDescent="0.25">
      <c r="B238" s="26" t="s">
        <v>210</v>
      </c>
      <c r="C238" s="34">
        <v>93.526383088374715</v>
      </c>
      <c r="D238" s="34">
        <v>4.7199303776236015</v>
      </c>
      <c r="E238" s="34">
        <v>0.79880980742022845</v>
      </c>
      <c r="F238" s="34">
        <v>0.82117453726887746</v>
      </c>
      <c r="G238" s="34">
        <v>0.13370218931257627</v>
      </c>
    </row>
    <row r="239" spans="2:7" x14ac:dyDescent="0.25">
      <c r="B239" s="26" t="s">
        <v>211</v>
      </c>
      <c r="C239" s="34">
        <v>91.01054655901342</v>
      </c>
      <c r="D239" s="34">
        <v>6.1841603199072024</v>
      </c>
      <c r="E239" s="34">
        <v>1.2466612738289657</v>
      </c>
      <c r="F239" s="34">
        <v>1.3226697599169706</v>
      </c>
      <c r="G239" s="34">
        <v>0.23596208733344526</v>
      </c>
    </row>
    <row r="240" spans="2:7" x14ac:dyDescent="0.25">
      <c r="B240" s="26" t="s">
        <v>212</v>
      </c>
      <c r="C240" s="34">
        <v>94.244237516743993</v>
      </c>
      <c r="D240" s="34">
        <v>4.1682696095926284</v>
      </c>
      <c r="E240" s="34">
        <v>0.75597105896203454</v>
      </c>
      <c r="F240" s="34">
        <v>0.72167194285952663</v>
      </c>
      <c r="G240" s="34">
        <v>0.10984987184181619</v>
      </c>
    </row>
    <row r="241" spans="2:7" x14ac:dyDescent="0.25">
      <c r="B241" s="26" t="s">
        <v>213</v>
      </c>
      <c r="C241" s="34">
        <v>95.290633642526728</v>
      </c>
      <c r="D241" s="34">
        <v>3.4244597273550506</v>
      </c>
      <c r="E241" s="34">
        <v>0.63682420029858788</v>
      </c>
      <c r="F241" s="34">
        <v>0.54480041117012157</v>
      </c>
      <c r="G241" s="34">
        <v>0.10328201864950196</v>
      </c>
    </row>
    <row r="242" spans="2:7" x14ac:dyDescent="0.25">
      <c r="B242" s="26" t="s">
        <v>214</v>
      </c>
      <c r="C242" s="34">
        <v>94.046891505214887</v>
      </c>
      <c r="D242" s="34">
        <v>4.2443571136590839</v>
      </c>
      <c r="E242" s="34">
        <v>0.79852356109939659</v>
      </c>
      <c r="F242" s="34">
        <v>0.7948810309169867</v>
      </c>
      <c r="G242" s="34">
        <v>0.11534678910964422</v>
      </c>
    </row>
    <row r="243" spans="2:7" x14ac:dyDescent="0.25">
      <c r="B243" s="26" t="s">
        <v>541</v>
      </c>
      <c r="C243" s="34">
        <v>99.288639198242848</v>
      </c>
      <c r="D243" s="34">
        <v>0.59270868974956126</v>
      </c>
      <c r="E243" s="34">
        <v>7.1191267204556236E-2</v>
      </c>
      <c r="F243" s="34">
        <v>4.2494012207370778E-2</v>
      </c>
      <c r="G243" s="34">
        <v>4.9668325956667148E-3</v>
      </c>
    </row>
    <row r="244" spans="2:7" x14ac:dyDescent="0.25">
      <c r="B244" s="26" t="s">
        <v>542</v>
      </c>
      <c r="C244" s="34">
        <v>99.127281711428907</v>
      </c>
      <c r="D244" s="34">
        <v>0.71285315660969661</v>
      </c>
      <c r="E244" s="34">
        <v>8.7925822578769908E-2</v>
      </c>
      <c r="F244" s="34">
        <v>5.9586094640158113E-2</v>
      </c>
      <c r="G244" s="34">
        <v>1.2353214742471806E-2</v>
      </c>
    </row>
    <row r="245" spans="2:7" x14ac:dyDescent="0.25">
      <c r="B245" s="26" t="s">
        <v>215</v>
      </c>
      <c r="C245" s="34">
        <v>92.838366864127536</v>
      </c>
      <c r="D245" s="34">
        <v>4.994883541903322</v>
      </c>
      <c r="E245" s="34">
        <v>1.0016992273678873</v>
      </c>
      <c r="F245" s="34">
        <v>1.0204752203832179</v>
      </c>
      <c r="G245" s="34">
        <v>0.14457514621804562</v>
      </c>
    </row>
    <row r="246" spans="2:7" x14ac:dyDescent="0.25">
      <c r="B246" s="26" t="s">
        <v>216</v>
      </c>
      <c r="C246" s="34">
        <v>95.282060847218759</v>
      </c>
      <c r="D246" s="34">
        <v>3.3661817126751226</v>
      </c>
      <c r="E246" s="34">
        <v>0.59945701732570666</v>
      </c>
      <c r="F246" s="34">
        <v>0.64453286910387131</v>
      </c>
      <c r="G246" s="34">
        <v>0.10776755367653156</v>
      </c>
    </row>
    <row r="247" spans="2:7" x14ac:dyDescent="0.25">
      <c r="B247" s="26" t="s">
        <v>217</v>
      </c>
      <c r="C247" s="34">
        <v>95.222982104099259</v>
      </c>
      <c r="D247" s="34">
        <v>3.300708464720095</v>
      </c>
      <c r="E247" s="34">
        <v>0.6603464515336418</v>
      </c>
      <c r="F247" s="34">
        <v>0.71358368483557888</v>
      </c>
      <c r="G247" s="34">
        <v>0.10237929481141735</v>
      </c>
    </row>
    <row r="248" spans="2:7" x14ac:dyDescent="0.25">
      <c r="B248" s="26" t="s">
        <v>218</v>
      </c>
      <c r="C248" s="34">
        <v>95.356231390897491</v>
      </c>
      <c r="D248" s="34">
        <v>3.2985963419821349</v>
      </c>
      <c r="E248" s="34">
        <v>0.60240323266695028</v>
      </c>
      <c r="F248" s="34">
        <v>0.64440663547426624</v>
      </c>
      <c r="G248" s="34">
        <v>9.83623989791578E-2</v>
      </c>
    </row>
    <row r="249" spans="2:7" x14ac:dyDescent="0.25">
      <c r="B249" s="26" t="s">
        <v>219</v>
      </c>
      <c r="C249" s="34">
        <v>93.989922953523575</v>
      </c>
      <c r="D249" s="34">
        <v>4.2603764206150165</v>
      </c>
      <c r="E249" s="34">
        <v>0.80525994712939752</v>
      </c>
      <c r="F249" s="34">
        <v>0.81474954246593922</v>
      </c>
      <c r="G249" s="34">
        <v>0.12969113626607018</v>
      </c>
    </row>
    <row r="250" spans="2:7" x14ac:dyDescent="0.25">
      <c r="B250" s="26" t="s">
        <v>543</v>
      </c>
      <c r="C250" s="34">
        <v>99.067750075579497</v>
      </c>
      <c r="D250" s="34">
        <v>0.78109093601347468</v>
      </c>
      <c r="E250" s="34">
        <v>7.8355883786501809E-2</v>
      </c>
      <c r="F250" s="34">
        <v>6.4165448140127465E-2</v>
      </c>
      <c r="G250" s="34">
        <v>8.6376564804017744E-3</v>
      </c>
    </row>
    <row r="251" spans="2:7" x14ac:dyDescent="0.25">
      <c r="B251" s="26" t="s">
        <v>544</v>
      </c>
      <c r="C251" s="34">
        <v>99.050190366101091</v>
      </c>
      <c r="D251" s="34">
        <v>0.79864844109967748</v>
      </c>
      <c r="E251" s="34">
        <v>9.2151743203808936E-2</v>
      </c>
      <c r="F251" s="34">
        <v>5.7392752346231889E-2</v>
      </c>
      <c r="G251" s="34">
        <v>1.6166972491896306E-3</v>
      </c>
    </row>
    <row r="252" spans="2:7" x14ac:dyDescent="0.25">
      <c r="B252" s="26" t="s">
        <v>220</v>
      </c>
      <c r="C252" s="34">
        <v>94.202016294206004</v>
      </c>
      <c r="D252" s="34">
        <v>4.129306813526922</v>
      </c>
      <c r="E252" s="34">
        <v>0.76635109917618682</v>
      </c>
      <c r="F252" s="34">
        <v>0.77772973465022077</v>
      </c>
      <c r="G252" s="34">
        <v>0.12459605844067179</v>
      </c>
    </row>
    <row r="253" spans="2:7" x14ac:dyDescent="0.25">
      <c r="B253" s="26" t="s">
        <v>221</v>
      </c>
      <c r="C253" s="34">
        <v>94.38733361417637</v>
      </c>
      <c r="D253" s="34">
        <v>3.9861475082474849</v>
      </c>
      <c r="E253" s="34">
        <v>0.71833813866716267</v>
      </c>
      <c r="F253" s="34">
        <v>0.77140653124196445</v>
      </c>
      <c r="G253" s="34">
        <v>0.13677420766701498</v>
      </c>
    </row>
    <row r="254" spans="2:7" x14ac:dyDescent="0.25">
      <c r="B254" s="26" t="s">
        <v>222</v>
      </c>
      <c r="C254" s="34">
        <v>92.432047216602342</v>
      </c>
      <c r="D254" s="34">
        <v>5.3329124397954839</v>
      </c>
      <c r="E254" s="34">
        <v>1.0699305047374437</v>
      </c>
      <c r="F254" s="34">
        <v>1.0106227789495836</v>
      </c>
      <c r="G254" s="34">
        <v>0.15448705991515169</v>
      </c>
    </row>
    <row r="255" spans="2:7" x14ac:dyDescent="0.25">
      <c r="B255" s="26" t="s">
        <v>223</v>
      </c>
      <c r="C255" s="34">
        <v>82.249890802519289</v>
      </c>
      <c r="D255" s="34">
        <v>14.846160710511608</v>
      </c>
      <c r="E255" s="34">
        <v>1.9524039884086286</v>
      </c>
      <c r="F255" s="34">
        <v>0.81721985562449218</v>
      </c>
      <c r="G255" s="34">
        <v>0.13432464293597976</v>
      </c>
    </row>
    <row r="256" spans="2:7" x14ac:dyDescent="0.25">
      <c r="B256" s="26" t="s">
        <v>224</v>
      </c>
      <c r="C256" s="34">
        <v>80.049660601308389</v>
      </c>
      <c r="D256" s="34">
        <v>17.795176925501409</v>
      </c>
      <c r="E256" s="34">
        <v>1.6189663522520235</v>
      </c>
      <c r="F256" s="34">
        <v>0.48315306381310391</v>
      </c>
      <c r="G256" s="34">
        <v>5.3043057125066302E-2</v>
      </c>
    </row>
    <row r="257" spans="2:7" x14ac:dyDescent="0.25">
      <c r="B257" s="26" t="s">
        <v>545</v>
      </c>
      <c r="C257" s="34">
        <v>97.16540989328999</v>
      </c>
      <c r="D257" s="34">
        <v>2.5635924826310044</v>
      </c>
      <c r="E257" s="34">
        <v>0.17566050979082137</v>
      </c>
      <c r="F257" s="34">
        <v>8.7454911925772177E-2</v>
      </c>
      <c r="G257" s="34">
        <v>7.8822023624086496E-3</v>
      </c>
    </row>
    <row r="258" spans="2:7" x14ac:dyDescent="0.25">
      <c r="B258" s="26" t="s">
        <v>546</v>
      </c>
      <c r="C258" s="34">
        <v>97.349350738072332</v>
      </c>
      <c r="D258" s="34">
        <v>2.4057637432800996</v>
      </c>
      <c r="E258" s="34">
        <v>0.1713147619723269</v>
      </c>
      <c r="F258" s="34">
        <v>6.7790197222178425E-2</v>
      </c>
      <c r="G258" s="34">
        <v>5.7805594530539748E-3</v>
      </c>
    </row>
    <row r="259" spans="2:7" x14ac:dyDescent="0.25">
      <c r="B259" s="26" t="s">
        <v>225</v>
      </c>
      <c r="C259" s="34">
        <v>93.207962754185985</v>
      </c>
      <c r="D259" s="34">
        <v>5.4509060921124055</v>
      </c>
      <c r="E259" s="34">
        <v>0.7380266399432126</v>
      </c>
      <c r="F259" s="34">
        <v>0.52768382813478643</v>
      </c>
      <c r="G259" s="34">
        <v>7.5420685623616854E-2</v>
      </c>
    </row>
    <row r="260" spans="2:7" x14ac:dyDescent="0.25">
      <c r="B260" s="26" t="s">
        <v>226</v>
      </c>
      <c r="C260" s="34">
        <v>93.57101437124912</v>
      </c>
      <c r="D260" s="34">
        <v>5.0568352511300683</v>
      </c>
      <c r="E260" s="34">
        <v>0.66895824163540207</v>
      </c>
      <c r="F260" s="34">
        <v>0.60607966017619974</v>
      </c>
      <c r="G260" s="34">
        <v>9.7112475809212409E-2</v>
      </c>
    </row>
    <row r="261" spans="2:7" x14ac:dyDescent="0.25">
      <c r="B261" s="26" t="s">
        <v>227</v>
      </c>
      <c r="C261" s="34">
        <v>94.840112220040638</v>
      </c>
      <c r="D261" s="34">
        <v>3.8271673891655249</v>
      </c>
      <c r="E261" s="34">
        <v>0.62769325949380683</v>
      </c>
      <c r="F261" s="34">
        <v>0.61995987231318506</v>
      </c>
      <c r="G261" s="34">
        <v>8.5067258986840352E-2</v>
      </c>
    </row>
    <row r="262" spans="2:7" x14ac:dyDescent="0.25">
      <c r="B262" s="26" t="s">
        <v>228</v>
      </c>
      <c r="C262" s="34">
        <v>94.81435422926242</v>
      </c>
      <c r="D262" s="34">
        <v>3.9785895356572931</v>
      </c>
      <c r="E262" s="34">
        <v>0.5913531987425048</v>
      </c>
      <c r="F262" s="34">
        <v>0.54221870502345848</v>
      </c>
      <c r="G262" s="34">
        <v>7.3484331314325968E-2</v>
      </c>
    </row>
    <row r="263" spans="2:7" x14ac:dyDescent="0.25">
      <c r="B263" s="26" t="s">
        <v>229</v>
      </c>
      <c r="C263" s="34">
        <v>94.856537108043455</v>
      </c>
      <c r="D263" s="34">
        <v>3.7208532505251046</v>
      </c>
      <c r="E263" s="34">
        <v>0.64510027230561284</v>
      </c>
      <c r="F263" s="34">
        <v>0.67859662120358288</v>
      </c>
      <c r="G263" s="34">
        <v>9.8912747922241182E-2</v>
      </c>
    </row>
    <row r="264" spans="2:7" x14ac:dyDescent="0.25">
      <c r="B264" s="26" t="s">
        <v>547</v>
      </c>
      <c r="C264" s="34">
        <v>99.100888656560372</v>
      </c>
      <c r="D264" s="34">
        <v>0.75871854230453284</v>
      </c>
      <c r="E264" s="34">
        <v>7.9655490005725235E-2</v>
      </c>
      <c r="F264" s="34">
        <v>5.3767455753864539E-2</v>
      </c>
      <c r="G264" s="34">
        <v>6.9698553755009589E-3</v>
      </c>
    </row>
    <row r="265" spans="2:7" x14ac:dyDescent="0.25">
      <c r="B265" s="26" t="s">
        <v>548</v>
      </c>
      <c r="C265" s="34">
        <v>98.901545102900002</v>
      </c>
      <c r="D265" s="34">
        <v>0.92250265353079874</v>
      </c>
      <c r="E265" s="34">
        <v>0.1047165174278204</v>
      </c>
      <c r="F265" s="34">
        <v>6.7673939834305696E-2</v>
      </c>
      <c r="G265" s="34">
        <v>3.5617863070687211E-3</v>
      </c>
    </row>
    <row r="266" spans="2:7" x14ac:dyDescent="0.25">
      <c r="B266" s="26" t="s">
        <v>230</v>
      </c>
      <c r="C266" s="34">
        <v>93.899674175682009</v>
      </c>
      <c r="D266" s="34">
        <v>4.3111424900345119</v>
      </c>
      <c r="E266" s="34">
        <v>0.80425544977350172</v>
      </c>
      <c r="F266" s="34">
        <v>0.8586325903252543</v>
      </c>
      <c r="G266" s="34">
        <v>0.12629529418471563</v>
      </c>
    </row>
    <row r="267" spans="2:7" x14ac:dyDescent="0.25">
      <c r="B267" s="26" t="s">
        <v>231</v>
      </c>
      <c r="C267" s="34">
        <v>94.781535275905668</v>
      </c>
      <c r="D267" s="34">
        <v>3.7685040467491611</v>
      </c>
      <c r="E267" s="34">
        <v>0.70830554200555496</v>
      </c>
      <c r="F267" s="34">
        <v>0.64260186558620624</v>
      </c>
      <c r="G267" s="34">
        <v>9.905326975341211E-2</v>
      </c>
    </row>
    <row r="268" spans="2:7" x14ac:dyDescent="0.25">
      <c r="B268" s="26" t="s">
        <v>232</v>
      </c>
      <c r="C268" s="34">
        <v>94.597251864463686</v>
      </c>
      <c r="D268" s="34">
        <v>3.8929522073811182</v>
      </c>
      <c r="E268" s="34">
        <v>0.68487566245413778</v>
      </c>
      <c r="F268" s="34">
        <v>0.69830459701206204</v>
      </c>
      <c r="G268" s="34">
        <v>0.12661566868900026</v>
      </c>
    </row>
    <row r="269" spans="2:7" x14ac:dyDescent="0.25">
      <c r="B269" s="26" t="s">
        <v>233</v>
      </c>
      <c r="C269" s="34">
        <v>94.283963709202311</v>
      </c>
      <c r="D269" s="34">
        <v>4.1814539884529278</v>
      </c>
      <c r="E269" s="34">
        <v>0.68905384706020967</v>
      </c>
      <c r="F269" s="34">
        <v>0.72722988099446206</v>
      </c>
      <c r="G269" s="34">
        <v>0.11829857429009073</v>
      </c>
    </row>
    <row r="270" spans="2:7" x14ac:dyDescent="0.25">
      <c r="B270" s="26" t="s">
        <v>234</v>
      </c>
      <c r="C270" s="34">
        <v>89.427454989340021</v>
      </c>
      <c r="D270" s="34">
        <v>7.2101125182430215</v>
      </c>
      <c r="E270" s="34">
        <v>1.4402738638885713</v>
      </c>
      <c r="F270" s="34">
        <v>1.6201819930457944</v>
      </c>
      <c r="G270" s="34">
        <v>0.30197663548259096</v>
      </c>
    </row>
    <row r="271" spans="2:7" x14ac:dyDescent="0.25">
      <c r="B271" s="26" t="s">
        <v>549</v>
      </c>
      <c r="C271" s="34">
        <v>98.985241976331906</v>
      </c>
      <c r="D271" s="34">
        <v>0.84438458350600909</v>
      </c>
      <c r="E271" s="34">
        <v>9.9576368743380758E-2</v>
      </c>
      <c r="F271" s="34">
        <v>6.2163282221301283E-2</v>
      </c>
      <c r="G271" s="34">
        <v>8.6337891974029562E-3</v>
      </c>
    </row>
    <row r="272" spans="2:7" x14ac:dyDescent="0.25">
      <c r="B272" s="26" t="s">
        <v>550</v>
      </c>
      <c r="C272" s="34">
        <v>99.000602811002892</v>
      </c>
      <c r="D272" s="34">
        <v>0.83362416320314736</v>
      </c>
      <c r="E272" s="34">
        <v>8.4076271455312671E-2</v>
      </c>
      <c r="F272" s="34">
        <v>7.4558202988673494E-2</v>
      </c>
      <c r="G272" s="34">
        <v>7.138551349979377E-3</v>
      </c>
    </row>
    <row r="273" spans="2:7" x14ac:dyDescent="0.25">
      <c r="B273" s="26" t="s">
        <v>235</v>
      </c>
      <c r="C273" s="34">
        <v>93.981773934655408</v>
      </c>
      <c r="D273" s="34">
        <v>4.4317299228498941</v>
      </c>
      <c r="E273" s="34">
        <v>0.75855641277895713</v>
      </c>
      <c r="F273" s="34">
        <v>0.71040231968104384</v>
      </c>
      <c r="G273" s="34">
        <v>0.11753741003469166</v>
      </c>
    </row>
    <row r="274" spans="2:7" x14ac:dyDescent="0.25">
      <c r="B274" s="26" t="s">
        <v>236</v>
      </c>
      <c r="C274" s="34">
        <v>94.658811133927514</v>
      </c>
      <c r="D274" s="34">
        <v>3.7887177061271005</v>
      </c>
      <c r="E274" s="34">
        <v>0.68753830109769598</v>
      </c>
      <c r="F274" s="34">
        <v>0.74398202401814806</v>
      </c>
      <c r="G274" s="34">
        <v>0.12095083482953997</v>
      </c>
    </row>
    <row r="275" spans="2:7" x14ac:dyDescent="0.25">
      <c r="B275" s="26" t="s">
        <v>237</v>
      </c>
      <c r="C275" s="34">
        <v>90.89157147295478</v>
      </c>
      <c r="D275" s="34">
        <v>6.4018803103232464</v>
      </c>
      <c r="E275" s="34">
        <v>1.2598439378452977</v>
      </c>
      <c r="F275" s="34">
        <v>1.2751529778334108</v>
      </c>
      <c r="G275" s="34">
        <v>0.17155130104326605</v>
      </c>
    </row>
    <row r="276" spans="2:7" x14ac:dyDescent="0.25">
      <c r="B276" s="26" t="s">
        <v>238</v>
      </c>
      <c r="C276" s="34">
        <v>95.019973781186451</v>
      </c>
      <c r="D276" s="34">
        <v>3.6035385075921016</v>
      </c>
      <c r="E276" s="34">
        <v>0.6193420522931139</v>
      </c>
      <c r="F276" s="34">
        <v>0.65650257543070079</v>
      </c>
      <c r="G276" s="34">
        <v>0.10064308349763101</v>
      </c>
    </row>
    <row r="277" spans="2:7" x14ac:dyDescent="0.25">
      <c r="B277" s="26" t="s">
        <v>239</v>
      </c>
      <c r="C277" s="34">
        <v>94.933986441994762</v>
      </c>
      <c r="D277" s="34">
        <v>3.6936326642759352</v>
      </c>
      <c r="E277" s="34">
        <v>0.6262642531964584</v>
      </c>
      <c r="F277" s="34">
        <v>0.64237089813494519</v>
      </c>
      <c r="G277" s="34">
        <v>0.10374574239790045</v>
      </c>
    </row>
    <row r="278" spans="2:7" x14ac:dyDescent="0.25">
      <c r="B278" s="26" t="s">
        <v>551</v>
      </c>
      <c r="C278" s="34">
        <v>99.147335500394007</v>
      </c>
      <c r="D278" s="34">
        <v>0.69506008668242703</v>
      </c>
      <c r="E278" s="34">
        <v>9.1115051221434207E-2</v>
      </c>
      <c r="F278" s="34">
        <v>6.0332939322301021E-2</v>
      </c>
      <c r="G278" s="34">
        <v>6.1564223798266345E-3</v>
      </c>
    </row>
    <row r="279" spans="2:7" x14ac:dyDescent="0.25">
      <c r="B279" s="26" t="s">
        <v>552</v>
      </c>
      <c r="C279" s="34">
        <v>99.094449357186591</v>
      </c>
      <c r="D279" s="34">
        <v>0.73719474865655399</v>
      </c>
      <c r="E279" s="34">
        <v>9.0980205428202163E-2</v>
      </c>
      <c r="F279" s="34">
        <v>6.9723148085164277E-2</v>
      </c>
      <c r="G279" s="34">
        <v>7.6525406434936397E-3</v>
      </c>
    </row>
    <row r="280" spans="2:7" x14ac:dyDescent="0.25">
      <c r="B280" s="26" t="s">
        <v>240</v>
      </c>
      <c r="C280" s="34">
        <v>93.025637008605358</v>
      </c>
      <c r="D280" s="34">
        <v>4.9007978693642782</v>
      </c>
      <c r="E280" s="34">
        <v>0.96124794377986411</v>
      </c>
      <c r="F280" s="34">
        <v>0.96852164766178395</v>
      </c>
      <c r="G280" s="34">
        <v>0.14379553058872241</v>
      </c>
    </row>
    <row r="281" spans="2:7" x14ac:dyDescent="0.25">
      <c r="B281" s="26" t="s">
        <v>241</v>
      </c>
      <c r="C281" s="34">
        <v>94.920951431420036</v>
      </c>
      <c r="D281" s="34">
        <v>3.5863837060247832</v>
      </c>
      <c r="E281" s="34">
        <v>0.66657171343113519</v>
      </c>
      <c r="F281" s="34">
        <v>0.70189431704885341</v>
      </c>
      <c r="G281" s="34">
        <v>0.12419883207520296</v>
      </c>
    </row>
    <row r="282" spans="2:7" x14ac:dyDescent="0.25">
      <c r="B282" s="26" t="s">
        <v>242</v>
      </c>
      <c r="C282" s="34">
        <v>94.375957480933337</v>
      </c>
      <c r="D282" s="34">
        <v>3.9626575522777681</v>
      </c>
      <c r="E282" s="34">
        <v>0.77372755277551941</v>
      </c>
      <c r="F282" s="34">
        <v>0.77372755277551941</v>
      </c>
      <c r="G282" s="34">
        <v>0.11392986123785348</v>
      </c>
    </row>
    <row r="283" spans="2:7" x14ac:dyDescent="0.25">
      <c r="B283" s="26" t="s">
        <v>243</v>
      </c>
      <c r="C283" s="34">
        <v>93.988465061016356</v>
      </c>
      <c r="D283" s="34">
        <v>4.3605039728706156</v>
      </c>
      <c r="E283" s="34">
        <v>0.83318894032030499</v>
      </c>
      <c r="F283" s="34">
        <v>0.68615559791083935</v>
      </c>
      <c r="G283" s="34">
        <v>0.13168642788187826</v>
      </c>
    </row>
    <row r="284" spans="2:7" x14ac:dyDescent="0.25">
      <c r="B284" s="26" t="s">
        <v>244</v>
      </c>
      <c r="C284" s="34">
        <v>81.276206749252452</v>
      </c>
      <c r="D284" s="34">
        <v>15.752755232806493</v>
      </c>
      <c r="E284" s="34">
        <v>2.1201196070055532</v>
      </c>
      <c r="F284" s="34">
        <v>0.73985476292182828</v>
      </c>
      <c r="G284" s="34">
        <v>0.11106364801366937</v>
      </c>
    </row>
    <row r="285" spans="2:7" x14ac:dyDescent="0.25">
      <c r="B285" s="26" t="s">
        <v>553</v>
      </c>
      <c r="C285" s="34">
        <v>90.105229436385287</v>
      </c>
      <c r="D285" s="34">
        <v>7.7511821771559504</v>
      </c>
      <c r="E285" s="34">
        <v>1.9370991218112557</v>
      </c>
      <c r="F285" s="34">
        <v>0.20091788482565062</v>
      </c>
      <c r="G285" s="34">
        <v>5.5713798218551304E-3</v>
      </c>
    </row>
    <row r="286" spans="2:7" x14ac:dyDescent="0.25">
      <c r="B286" s="26" t="s">
        <v>554</v>
      </c>
      <c r="C286" s="34">
        <v>81.666578593857338</v>
      </c>
      <c r="D286" s="34">
        <v>17.719878403898196</v>
      </c>
      <c r="E286" s="34">
        <v>0.52343061206894148</v>
      </c>
      <c r="F286" s="34">
        <v>8.4828021615848653E-2</v>
      </c>
      <c r="G286" s="34">
        <v>5.2843685596758181E-3</v>
      </c>
    </row>
    <row r="287" spans="2:7" x14ac:dyDescent="0.25">
      <c r="B287" s="26" t="s">
        <v>245</v>
      </c>
      <c r="C287" s="34">
        <v>90.842155460181203</v>
      </c>
      <c r="D287" s="34">
        <v>7.58206962327134</v>
      </c>
      <c r="E287" s="34">
        <v>0.92627563185503103</v>
      </c>
      <c r="F287" s="34">
        <v>0.57548879351454452</v>
      </c>
      <c r="G287" s="34">
        <v>7.4010491177873144E-2</v>
      </c>
    </row>
    <row r="288" spans="2:7" x14ac:dyDescent="0.25">
      <c r="B288" s="26" t="s">
        <v>246</v>
      </c>
      <c r="C288" s="34">
        <v>93.78876142809672</v>
      </c>
      <c r="D288" s="34">
        <v>4.9091192462528781</v>
      </c>
      <c r="E288" s="34">
        <v>0.67370265922878547</v>
      </c>
      <c r="F288" s="34">
        <v>0.55401824966697155</v>
      </c>
      <c r="G288" s="34">
        <v>7.4398416754641081E-2</v>
      </c>
    </row>
    <row r="289" spans="2:7" x14ac:dyDescent="0.25">
      <c r="B289" s="26" t="s">
        <v>247</v>
      </c>
      <c r="C289" s="34">
        <v>94.01434884566865</v>
      </c>
      <c r="D289" s="34">
        <v>4.4954298849151382</v>
      </c>
      <c r="E289" s="34">
        <v>0.68687165754707491</v>
      </c>
      <c r="F289" s="34">
        <v>0.69499802645326569</v>
      </c>
      <c r="G289" s="34">
        <v>0.1083515854158766</v>
      </c>
    </row>
    <row r="290" spans="2:7" x14ac:dyDescent="0.25">
      <c r="B290" s="26" t="s">
        <v>248</v>
      </c>
      <c r="C290" s="34">
        <v>91.907340136431699</v>
      </c>
      <c r="D290" s="34">
        <v>5.1536243136819921</v>
      </c>
      <c r="E290" s="34">
        <v>1.1715933669790914</v>
      </c>
      <c r="F290" s="34">
        <v>1.4717708391104209</v>
      </c>
      <c r="G290" s="34">
        <v>0.29567134379679444</v>
      </c>
    </row>
    <row r="291" spans="2:7" x14ac:dyDescent="0.25">
      <c r="B291" s="26" t="s">
        <v>249</v>
      </c>
      <c r="C291" s="34">
        <v>94.862855428622396</v>
      </c>
      <c r="D291" s="34">
        <v>3.7547532370659247</v>
      </c>
      <c r="E291" s="34">
        <v>0.622684190470013</v>
      </c>
      <c r="F291" s="34">
        <v>0.65187251189829487</v>
      </c>
      <c r="G291" s="34">
        <v>0.10783463194337466</v>
      </c>
    </row>
    <row r="292" spans="2:7" x14ac:dyDescent="0.25">
      <c r="B292" s="26" t="s">
        <v>555</v>
      </c>
      <c r="C292" s="34">
        <v>98.972462194608795</v>
      </c>
      <c r="D292" s="34">
        <v>0.8602642091647229</v>
      </c>
      <c r="E292" s="34">
        <v>9.5584912129413654E-2</v>
      </c>
      <c r="F292" s="34">
        <v>6.5974368698019203E-2</v>
      </c>
      <c r="G292" s="34">
        <v>5.7143153990410339E-3</v>
      </c>
    </row>
    <row r="293" spans="2:7" x14ac:dyDescent="0.25">
      <c r="B293" s="26" t="s">
        <v>556</v>
      </c>
      <c r="C293" s="34">
        <v>98.956994990688742</v>
      </c>
      <c r="D293" s="34">
        <v>0.89070462386857419</v>
      </c>
      <c r="E293" s="34">
        <v>8.7338135727793739E-2</v>
      </c>
      <c r="F293" s="34">
        <v>6.1353235841838577E-2</v>
      </c>
      <c r="G293" s="34">
        <v>3.609013873049328E-3</v>
      </c>
    </row>
    <row r="294" spans="2:7" x14ac:dyDescent="0.25">
      <c r="B294" s="26" t="s">
        <v>250</v>
      </c>
      <c r="C294" s="34">
        <v>94.453496609654891</v>
      </c>
      <c r="D294" s="34">
        <v>3.950005060216577</v>
      </c>
      <c r="E294" s="34">
        <v>0.71804473231454313</v>
      </c>
      <c r="F294" s="34">
        <v>0.76206861653678781</v>
      </c>
      <c r="G294" s="34">
        <v>0.11638498127719867</v>
      </c>
    </row>
    <row r="295" spans="2:7" x14ac:dyDescent="0.25">
      <c r="B295" s="26" t="s">
        <v>251</v>
      </c>
      <c r="C295" s="34">
        <v>94.238769748898022</v>
      </c>
      <c r="D295" s="34">
        <v>4.0244828553976193</v>
      </c>
      <c r="E295" s="34">
        <v>0.79697224836148117</v>
      </c>
      <c r="F295" s="34">
        <v>0.83618113681012995</v>
      </c>
      <c r="G295" s="34">
        <v>0.10359401053274561</v>
      </c>
    </row>
    <row r="296" spans="2:7" x14ac:dyDescent="0.25">
      <c r="B296" s="26" t="s">
        <v>252</v>
      </c>
      <c r="C296" s="34">
        <v>94.64406981297617</v>
      </c>
      <c r="D296" s="34">
        <v>3.8450671412072035</v>
      </c>
      <c r="E296" s="34">
        <v>0.71181080505008953</v>
      </c>
      <c r="F296" s="34">
        <v>0.69991424563421056</v>
      </c>
      <c r="G296" s="34">
        <v>9.913799513232445E-2</v>
      </c>
    </row>
    <row r="297" spans="2:7" x14ac:dyDescent="0.25">
      <c r="B297" s="26" t="s">
        <v>253</v>
      </c>
      <c r="C297" s="34">
        <v>94.956090203614949</v>
      </c>
      <c r="D297" s="34">
        <v>3.6801517989636801</v>
      </c>
      <c r="E297" s="34">
        <v>0.62714379546062715</v>
      </c>
      <c r="F297" s="34">
        <v>0.63444182256063442</v>
      </c>
      <c r="G297" s="34">
        <v>0.10217237940010218</v>
      </c>
    </row>
    <row r="298" spans="2:7" x14ac:dyDescent="0.25">
      <c r="B298" s="26" t="s">
        <v>254</v>
      </c>
      <c r="C298" s="34">
        <v>92.95076202104498</v>
      </c>
      <c r="D298" s="34">
        <v>5.1138586280064953</v>
      </c>
      <c r="E298" s="34">
        <v>0.9435863393354591</v>
      </c>
      <c r="F298" s="34">
        <v>0.84598758480620517</v>
      </c>
      <c r="G298" s="34">
        <v>0.14580542680686115</v>
      </c>
    </row>
    <row r="299" spans="2:7" x14ac:dyDescent="0.25">
      <c r="B299" s="26" t="s">
        <v>557</v>
      </c>
      <c r="C299" s="34">
        <v>98.927767454654671</v>
      </c>
      <c r="D299" s="34">
        <v>0.8785570332279814</v>
      </c>
      <c r="E299" s="34">
        <v>0.10778463283052551</v>
      </c>
      <c r="F299" s="34">
        <v>7.8592961438924844E-2</v>
      </c>
      <c r="G299" s="34">
        <v>7.2979178479001643E-3</v>
      </c>
    </row>
    <row r="300" spans="2:7" x14ac:dyDescent="0.25">
      <c r="B300" s="26" t="s">
        <v>558</v>
      </c>
      <c r="C300" s="34">
        <v>98.244811317216602</v>
      </c>
      <c r="D300" s="34">
        <v>1.4491557842468064</v>
      </c>
      <c r="E300" s="34">
        <v>0.18001935208034864</v>
      </c>
      <c r="F300" s="34">
        <v>0.11701257885222661</v>
      </c>
      <c r="G300" s="34">
        <v>9.0009676040174319E-3</v>
      </c>
    </row>
    <row r="301" spans="2:7" x14ac:dyDescent="0.25">
      <c r="B301" s="26" t="s">
        <v>255</v>
      </c>
      <c r="C301" s="34">
        <v>89.337351423143531</v>
      </c>
      <c r="D301" s="34">
        <v>7.3431011583530879</v>
      </c>
      <c r="E301" s="34">
        <v>1.4063314335670214</v>
      </c>
      <c r="F301" s="34">
        <v>1.611018644609203</v>
      </c>
      <c r="G301" s="34">
        <v>0.30219734032716328</v>
      </c>
    </row>
    <row r="302" spans="2:7" x14ac:dyDescent="0.25">
      <c r="B302" s="26" t="s">
        <v>256</v>
      </c>
      <c r="C302" s="34">
        <v>94.570788215915542</v>
      </c>
      <c r="D302" s="34">
        <v>3.8187562444306424</v>
      </c>
      <c r="E302" s="34">
        <v>0.71665811573461513</v>
      </c>
      <c r="F302" s="34">
        <v>0.77660464990683986</v>
      </c>
      <c r="G302" s="34">
        <v>0.11719277401236734</v>
      </c>
    </row>
    <row r="303" spans="2:7" x14ac:dyDescent="0.25">
      <c r="B303" s="26" t="s">
        <v>257</v>
      </c>
      <c r="C303" s="34">
        <v>94.74240379769472</v>
      </c>
      <c r="D303" s="34">
        <v>3.7332076105628804</v>
      </c>
      <c r="E303" s="34">
        <v>0.71748684517132444</v>
      </c>
      <c r="F303" s="34">
        <v>0.706648675304688</v>
      </c>
      <c r="G303" s="34">
        <v>0.10025307126638595</v>
      </c>
    </row>
    <row r="304" spans="2:7" x14ac:dyDescent="0.25">
      <c r="B304" s="26" t="s">
        <v>258</v>
      </c>
      <c r="C304" s="34">
        <v>95.236486316118587</v>
      </c>
      <c r="D304" s="34">
        <v>3.4044548888294948</v>
      </c>
      <c r="E304" s="34">
        <v>0.63691697890559207</v>
      </c>
      <c r="F304" s="34">
        <v>0.62380546548394089</v>
      </c>
      <c r="G304" s="34">
        <v>9.8336350662383568E-2</v>
      </c>
    </row>
    <row r="305" spans="2:7" x14ac:dyDescent="0.25">
      <c r="B305" s="26" t="s">
        <v>259</v>
      </c>
      <c r="C305" s="34">
        <v>91.431770070021173</v>
      </c>
      <c r="D305" s="34">
        <v>6.0714867285458389</v>
      </c>
      <c r="E305" s="34">
        <v>1.1256310047223579</v>
      </c>
      <c r="F305" s="34">
        <v>1.2042012701514413</v>
      </c>
      <c r="G305" s="34">
        <v>0.16691092655919232</v>
      </c>
    </row>
    <row r="306" spans="2:7" x14ac:dyDescent="0.25">
      <c r="B306" s="26" t="s">
        <v>559</v>
      </c>
      <c r="C306" s="34">
        <v>99.192290751520787</v>
      </c>
      <c r="D306" s="34">
        <v>0.66664285799316692</v>
      </c>
      <c r="E306" s="34">
        <v>8.0949489899170265E-2</v>
      </c>
      <c r="F306" s="34">
        <v>5.4759949049438712E-2</v>
      </c>
      <c r="G306" s="34">
        <v>5.3569515374450915E-3</v>
      </c>
    </row>
    <row r="307" spans="2:7" x14ac:dyDescent="0.25">
      <c r="B307" s="26" t="s">
        <v>560</v>
      </c>
      <c r="C307" s="34">
        <v>99.13801031712191</v>
      </c>
      <c r="D307" s="34">
        <v>0.72487396222629108</v>
      </c>
      <c r="E307" s="34">
        <v>8.6951432608459375E-2</v>
      </c>
      <c r="F307" s="34">
        <v>4.6820002173785812E-2</v>
      </c>
      <c r="G307" s="34">
        <v>3.3442858695561296E-3</v>
      </c>
    </row>
    <row r="308" spans="2:7" x14ac:dyDescent="0.25">
      <c r="B308" s="26" t="s">
        <v>260</v>
      </c>
      <c r="C308" s="34">
        <v>94.465395231550374</v>
      </c>
      <c r="D308" s="34">
        <v>3.9602667060440493</v>
      </c>
      <c r="E308" s="34">
        <v>0.73264650090302941</v>
      </c>
      <c r="F308" s="34">
        <v>0.7224235264718244</v>
      </c>
      <c r="G308" s="34">
        <v>0.11926803503072572</v>
      </c>
    </row>
    <row r="309" spans="2:7" x14ac:dyDescent="0.25">
      <c r="B309" s="26" t="s">
        <v>261</v>
      </c>
      <c r="C309" s="34">
        <v>95.137470997679813</v>
      </c>
      <c r="D309" s="34">
        <v>3.3845707656612531</v>
      </c>
      <c r="E309" s="34">
        <v>0.69663573085846864</v>
      </c>
      <c r="F309" s="34">
        <v>0.67981438515081205</v>
      </c>
      <c r="G309" s="34">
        <v>0.10150812064965196</v>
      </c>
    </row>
    <row r="310" spans="2:7" x14ac:dyDescent="0.25">
      <c r="B310" s="26" t="s">
        <v>262</v>
      </c>
      <c r="C310" s="34">
        <v>93.541420971250361</v>
      </c>
      <c r="D310" s="34">
        <v>4.4788636423198884</v>
      </c>
      <c r="E310" s="34">
        <v>0.90625573289304717</v>
      </c>
      <c r="F310" s="34">
        <v>0.93193909374426709</v>
      </c>
      <c r="G310" s="34">
        <v>0.1415205597924365</v>
      </c>
    </row>
    <row r="311" spans="2:7" x14ac:dyDescent="0.25">
      <c r="B311" s="26" t="s">
        <v>263</v>
      </c>
      <c r="C311" s="34">
        <v>95.50747356335097</v>
      </c>
      <c r="D311" s="34">
        <v>3.2159128442531415</v>
      </c>
      <c r="E311" s="34">
        <v>0.54891763089876744</v>
      </c>
      <c r="F311" s="34">
        <v>0.62179208237434402</v>
      </c>
      <c r="G311" s="34">
        <v>0.10590387912278035</v>
      </c>
    </row>
    <row r="312" spans="2:7" x14ac:dyDescent="0.25">
      <c r="B312" s="26" t="s">
        <v>264</v>
      </c>
      <c r="C312" s="34">
        <v>94.739307977590144</v>
      </c>
      <c r="D312" s="34">
        <v>3.7313580052079223</v>
      </c>
      <c r="E312" s="34">
        <v>0.66036060916909967</v>
      </c>
      <c r="F312" s="34">
        <v>0.74666614061390357</v>
      </c>
      <c r="G312" s="34">
        <v>0.12230726741892212</v>
      </c>
    </row>
    <row r="313" spans="2:7" x14ac:dyDescent="0.25">
      <c r="B313" s="26" t="s">
        <v>561</v>
      </c>
      <c r="C313" s="34">
        <v>99.034572258506614</v>
      </c>
      <c r="D313" s="34">
        <v>0.80533168385880005</v>
      </c>
      <c r="E313" s="34">
        <v>9.3389366953505429E-2</v>
      </c>
      <c r="F313" s="34">
        <v>6.1248870534441877E-2</v>
      </c>
      <c r="G313" s="34">
        <v>5.4578201466334341E-3</v>
      </c>
    </row>
    <row r="314" spans="2:7" x14ac:dyDescent="0.25">
      <c r="B314" s="26" t="s">
        <v>562</v>
      </c>
      <c r="C314" s="34">
        <v>98.938045413102941</v>
      </c>
      <c r="D314" s="34">
        <v>0.88829071332436083</v>
      </c>
      <c r="E314" s="34">
        <v>0.10159336604002953</v>
      </c>
      <c r="F314" s="34">
        <v>6.6860591325489521E-2</v>
      </c>
      <c r="G314" s="34">
        <v>5.2099162071810009E-3</v>
      </c>
    </row>
    <row r="315" spans="2:7" x14ac:dyDescent="0.25">
      <c r="B315" s="26" t="s">
        <v>265</v>
      </c>
      <c r="C315" s="34">
        <v>92.256615664789265</v>
      </c>
      <c r="D315" s="34">
        <v>5.5697937928106285</v>
      </c>
      <c r="E315" s="34">
        <v>1.0266877426681604</v>
      </c>
      <c r="F315" s="34">
        <v>0.99190210913480981</v>
      </c>
      <c r="G315" s="34">
        <v>0.15500069059713634</v>
      </c>
    </row>
    <row r="316" spans="2:7" x14ac:dyDescent="0.25">
      <c r="B316" s="26" t="s">
        <v>266</v>
      </c>
      <c r="C316" s="34">
        <v>81.988561372635289</v>
      </c>
      <c r="D316" s="34">
        <v>14.870718370938343</v>
      </c>
      <c r="E316" s="34">
        <v>2.1846521274589907</v>
      </c>
      <c r="F316" s="34">
        <v>0.83112312236817298</v>
      </c>
      <c r="G316" s="34">
        <v>0.1249450065992081</v>
      </c>
    </row>
    <row r="317" spans="2:7" x14ac:dyDescent="0.25">
      <c r="B317" s="26" t="s">
        <v>267</v>
      </c>
      <c r="C317" s="34">
        <v>79.833458420101266</v>
      </c>
      <c r="D317" s="34">
        <v>17.698676546759547</v>
      </c>
      <c r="E317" s="34">
        <v>1.8607097176562615</v>
      </c>
      <c r="F317" s="34">
        <v>0.53844568239236368</v>
      </c>
      <c r="G317" s="34">
        <v>6.8709633090559302E-2</v>
      </c>
    </row>
    <row r="318" spans="2:7" x14ac:dyDescent="0.25">
      <c r="B318" s="26" t="s">
        <v>268</v>
      </c>
      <c r="C318" s="34">
        <v>93.299167138973488</v>
      </c>
      <c r="D318" s="34">
        <v>5.5264699949086928</v>
      </c>
      <c r="E318" s="34">
        <v>0.67844071508852155</v>
      </c>
      <c r="F318" s="34">
        <v>0.43588314969404118</v>
      </c>
      <c r="G318" s="34">
        <v>6.0039001335267392E-2</v>
      </c>
    </row>
    <row r="319" spans="2:7" x14ac:dyDescent="0.25">
      <c r="B319" s="26" t="s">
        <v>269</v>
      </c>
      <c r="C319" s="34">
        <v>94.488724088578778</v>
      </c>
      <c r="D319" s="34">
        <v>4.3710011305663166</v>
      </c>
      <c r="E319" s="34">
        <v>0.54461352483018011</v>
      </c>
      <c r="F319" s="34">
        <v>0.52206483375037971</v>
      </c>
      <c r="G319" s="34">
        <v>7.3596422274348677E-2</v>
      </c>
    </row>
    <row r="320" spans="2:7" x14ac:dyDescent="0.25">
      <c r="B320" s="26" t="s">
        <v>563</v>
      </c>
      <c r="C320" s="34">
        <v>98.690671788582137</v>
      </c>
      <c r="D320" s="34">
        <v>1.145025802420568</v>
      </c>
      <c r="E320" s="34">
        <v>0.10182121120958972</v>
      </c>
      <c r="F320" s="34">
        <v>5.739013722722329E-2</v>
      </c>
      <c r="G320" s="34">
        <v>5.0910605604794854E-3</v>
      </c>
    </row>
    <row r="321" spans="2:7" x14ac:dyDescent="0.25">
      <c r="B321" s="26" t="s">
        <v>564</v>
      </c>
      <c r="C321" s="34">
        <v>98.315636407700808</v>
      </c>
      <c r="D321" s="34">
        <v>1.4882079401384449</v>
      </c>
      <c r="E321" s="34">
        <v>0.12041987912570623</v>
      </c>
      <c r="F321" s="34">
        <v>6.9676911192232543E-2</v>
      </c>
      <c r="G321" s="34">
        <v>6.0588618428028297E-3</v>
      </c>
    </row>
    <row r="322" spans="2:7" x14ac:dyDescent="0.25">
      <c r="B322" s="26" t="s">
        <v>270</v>
      </c>
      <c r="C322" s="34">
        <v>93.690927505714598</v>
      </c>
      <c r="D322" s="34">
        <v>4.7718365565914995</v>
      </c>
      <c r="E322" s="34">
        <v>0.71777709278259727</v>
      </c>
      <c r="F322" s="34">
        <v>0.71457451791240156</v>
      </c>
      <c r="G322" s="34">
        <v>0.10488432699890712</v>
      </c>
    </row>
    <row r="323" spans="2:7" x14ac:dyDescent="0.25">
      <c r="B323" s="26" t="s">
        <v>271</v>
      </c>
      <c r="C323" s="34">
        <v>95.048769595976211</v>
      </c>
      <c r="D323" s="34">
        <v>3.6467906080334691</v>
      </c>
      <c r="E323" s="34">
        <v>0.63224199120972102</v>
      </c>
      <c r="F323" s="34">
        <v>0.58617528850447742</v>
      </c>
      <c r="G323" s="34">
        <v>8.6022516276118177E-2</v>
      </c>
    </row>
    <row r="324" spans="2:7" x14ac:dyDescent="0.25">
      <c r="B324" s="26" t="s">
        <v>272</v>
      </c>
      <c r="C324" s="34">
        <v>94.820805673923331</v>
      </c>
      <c r="D324" s="34">
        <v>3.7834207805509661</v>
      </c>
      <c r="E324" s="34">
        <v>0.66092703713366385</v>
      </c>
      <c r="F324" s="34">
        <v>0.62952334019383327</v>
      </c>
      <c r="G324" s="34">
        <v>0.10532316819820081</v>
      </c>
    </row>
    <row r="325" spans="2:7" x14ac:dyDescent="0.25">
      <c r="B325" s="26" t="s">
        <v>273</v>
      </c>
      <c r="C325" s="34">
        <v>95.542342846483862</v>
      </c>
      <c r="D325" s="34">
        <v>3.2391344898339862</v>
      </c>
      <c r="E325" s="34">
        <v>0.54747248647640367</v>
      </c>
      <c r="F325" s="34">
        <v>0.57638500279798544</v>
      </c>
      <c r="G325" s="34">
        <v>9.4665174407759747E-2</v>
      </c>
    </row>
    <row r="326" spans="2:7" x14ac:dyDescent="0.25">
      <c r="B326" s="26" t="s">
        <v>274</v>
      </c>
      <c r="C326" s="34">
        <v>94.40831114409184</v>
      </c>
      <c r="D326" s="34">
        <v>3.8936662447073203</v>
      </c>
      <c r="E326" s="34">
        <v>0.73260872728330928</v>
      </c>
      <c r="F326" s="34">
        <v>0.85119385394386482</v>
      </c>
      <c r="G326" s="34">
        <v>0.11422002997366393</v>
      </c>
    </row>
    <row r="327" spans="2:7" x14ac:dyDescent="0.25">
      <c r="B327" s="26" t="s">
        <v>565</v>
      </c>
      <c r="C327" s="34">
        <v>99.028489125417778</v>
      </c>
      <c r="D327" s="34">
        <v>0.78688488124433464</v>
      </c>
      <c r="E327" s="34">
        <v>0.10788386357696178</v>
      </c>
      <c r="F327" s="34">
        <v>6.8400593917352065E-2</v>
      </c>
      <c r="G327" s="34">
        <v>8.3415358435795211E-3</v>
      </c>
    </row>
    <row r="328" spans="2:7" x14ac:dyDescent="0.25">
      <c r="B328" s="26" t="s">
        <v>566</v>
      </c>
      <c r="C328" s="34">
        <v>99.023825018650498</v>
      </c>
      <c r="D328" s="34">
        <v>0.82062189489055737</v>
      </c>
      <c r="E328" s="34">
        <v>8.4125648799225405E-2</v>
      </c>
      <c r="F328" s="34">
        <v>6.7459246678624157E-2</v>
      </c>
      <c r="G328" s="34">
        <v>3.9681909810955381E-3</v>
      </c>
    </row>
    <row r="329" spans="2:7" x14ac:dyDescent="0.25">
      <c r="B329" s="26" t="s">
        <v>275</v>
      </c>
      <c r="C329" s="34">
        <v>94.282630467383797</v>
      </c>
      <c r="D329" s="34">
        <v>4.2208280793519828</v>
      </c>
      <c r="E329" s="34">
        <v>0.69586064106356149</v>
      </c>
      <c r="F329" s="34">
        <v>0.68703914151242018</v>
      </c>
      <c r="G329" s="34">
        <v>0.11364167068823264</v>
      </c>
    </row>
    <row r="330" spans="2:7" x14ac:dyDescent="0.25">
      <c r="B330" s="26" t="s">
        <v>276</v>
      </c>
      <c r="C330" s="34">
        <v>94.141880077909008</v>
      </c>
      <c r="D330" s="34">
        <v>4.1490034720319606</v>
      </c>
      <c r="E330" s="34">
        <v>0.77659940123638205</v>
      </c>
      <c r="F330" s="34">
        <v>0.8025026525925667</v>
      </c>
      <c r="G330" s="34">
        <v>0.13001439623008065</v>
      </c>
    </row>
    <row r="331" spans="2:7" x14ac:dyDescent="0.25">
      <c r="B331" s="26" t="s">
        <v>277</v>
      </c>
      <c r="C331" s="34">
        <v>88.365411601353046</v>
      </c>
      <c r="D331" s="34">
        <v>7.8077224183518217</v>
      </c>
      <c r="E331" s="34">
        <v>1.6658296282072111</v>
      </c>
      <c r="F331" s="34">
        <v>1.8087416357700998</v>
      </c>
      <c r="G331" s="34">
        <v>0.35229471631781856</v>
      </c>
    </row>
    <row r="332" spans="2:7" x14ac:dyDescent="0.25">
      <c r="B332" s="26" t="s">
        <v>278</v>
      </c>
      <c r="C332" s="34">
        <v>95.045429068009369</v>
      </c>
      <c r="D332" s="34">
        <v>3.6522238812297174</v>
      </c>
      <c r="E332" s="34">
        <v>0.60148180246715877</v>
      </c>
      <c r="F332" s="34">
        <v>0.59818472132599187</v>
      </c>
      <c r="G332" s="34">
        <v>0.10268052696776869</v>
      </c>
    </row>
    <row r="333" spans="2:7" x14ac:dyDescent="0.25">
      <c r="B333" s="26" t="s">
        <v>279</v>
      </c>
      <c r="C333" s="34">
        <v>94.575217090238141</v>
      </c>
      <c r="D333" s="34">
        <v>3.9542895482716647</v>
      </c>
      <c r="E333" s="34">
        <v>0.69761340518780079</v>
      </c>
      <c r="F333" s="34">
        <v>0.66105536607499993</v>
      </c>
      <c r="G333" s="34">
        <v>0.111824590227391</v>
      </c>
    </row>
    <row r="334" spans="2:7" x14ac:dyDescent="0.25">
      <c r="B334" s="26" t="s">
        <v>567</v>
      </c>
      <c r="C334" s="34">
        <v>99.280544656885056</v>
      </c>
      <c r="D334" s="34">
        <v>0.59754286253938549</v>
      </c>
      <c r="E334" s="34">
        <v>7.211724203061548E-2</v>
      </c>
      <c r="F334" s="34">
        <v>4.8078161353743654E-2</v>
      </c>
      <c r="G334" s="34">
        <v>1.7170771912051307E-3</v>
      </c>
    </row>
    <row r="335" spans="2:7" x14ac:dyDescent="0.25">
      <c r="B335" s="26" t="s">
        <v>568</v>
      </c>
      <c r="C335" s="34">
        <v>98.795496731498673</v>
      </c>
      <c r="D335" s="34">
        <v>1.0047615204583973</v>
      </c>
      <c r="E335" s="34">
        <v>0.11298523121620531</v>
      </c>
      <c r="F335" s="34">
        <v>8.0703736583003796E-2</v>
      </c>
      <c r="G335" s="34">
        <v>6.0527802437252845E-3</v>
      </c>
    </row>
    <row r="336" spans="2:7" x14ac:dyDescent="0.25">
      <c r="B336" s="26" t="s">
        <v>280</v>
      </c>
      <c r="C336" s="34">
        <v>89.394088242942587</v>
      </c>
      <c r="D336" s="34">
        <v>7.4142564072929007</v>
      </c>
      <c r="E336" s="34">
        <v>1.5186801121095668</v>
      </c>
      <c r="F336" s="34">
        <v>1.4649368661330868</v>
      </c>
      <c r="G336" s="34">
        <v>0.20803837152185847</v>
      </c>
    </row>
    <row r="337" spans="2:7" x14ac:dyDescent="0.25">
      <c r="B337" s="26" t="s">
        <v>281</v>
      </c>
      <c r="C337" s="34">
        <v>93.38977815974647</v>
      </c>
      <c r="D337" s="34">
        <v>4.6704624805285491</v>
      </c>
      <c r="E337" s="34">
        <v>0.89971531396035886</v>
      </c>
      <c r="F337" s="34">
        <v>0.88628672718483115</v>
      </c>
      <c r="G337" s="34">
        <v>0.15375731857979266</v>
      </c>
    </row>
    <row r="338" spans="2:7" x14ac:dyDescent="0.25">
      <c r="B338" s="26" t="s">
        <v>282</v>
      </c>
      <c r="C338" s="34">
        <v>94.810288777354387</v>
      </c>
      <c r="D338" s="34">
        <v>3.7242822531460003</v>
      </c>
      <c r="E338" s="34">
        <v>0.68655263290416801</v>
      </c>
      <c r="F338" s="34">
        <v>0.67704049373597663</v>
      </c>
      <c r="G338" s="34">
        <v>0.10183584285946094</v>
      </c>
    </row>
    <row r="339" spans="2:7" x14ac:dyDescent="0.25">
      <c r="B339" s="26" t="s">
        <v>283</v>
      </c>
      <c r="C339" s="34">
        <v>95.523207148677642</v>
      </c>
      <c r="D339" s="34">
        <v>3.2849770228994943</v>
      </c>
      <c r="E339" s="34">
        <v>0.53992028692273153</v>
      </c>
      <c r="F339" s="34">
        <v>0.56431093643464136</v>
      </c>
      <c r="G339" s="34">
        <v>8.7584605065494439E-2</v>
      </c>
    </row>
    <row r="340" spans="2:7" x14ac:dyDescent="0.25">
      <c r="B340" s="26" t="s">
        <v>284</v>
      </c>
      <c r="C340" s="34">
        <v>94.734204892269844</v>
      </c>
      <c r="D340" s="34">
        <v>3.7967475971393432</v>
      </c>
      <c r="E340" s="34">
        <v>0.66232405593768506</v>
      </c>
      <c r="F340" s="34">
        <v>0.68646654215824721</v>
      </c>
      <c r="G340" s="34">
        <v>0.12025691249487541</v>
      </c>
    </row>
    <row r="341" spans="2:7" x14ac:dyDescent="0.25">
      <c r="B341" s="26" t="s">
        <v>569</v>
      </c>
      <c r="C341" s="34">
        <v>99.145744667803228</v>
      </c>
      <c r="D341" s="34">
        <v>0.71811413783376055</v>
      </c>
      <c r="E341" s="34">
        <v>7.5429580660591425E-2</v>
      </c>
      <c r="F341" s="34">
        <v>5.8258619209399877E-2</v>
      </c>
      <c r="G341" s="34">
        <v>2.4529944930273629E-3</v>
      </c>
    </row>
    <row r="342" spans="2:7" x14ac:dyDescent="0.25">
      <c r="B342" s="26" t="s">
        <v>570</v>
      </c>
      <c r="C342" s="34">
        <v>99.05234501533478</v>
      </c>
      <c r="D342" s="34">
        <v>0.80033770977635343</v>
      </c>
      <c r="E342" s="34">
        <v>8.701195768289742E-2</v>
      </c>
      <c r="F342" s="34">
        <v>5.6859299079913155E-2</v>
      </c>
      <c r="G342" s="34">
        <v>3.4460181260553436E-3</v>
      </c>
    </row>
    <row r="343" spans="2:7" x14ac:dyDescent="0.25">
      <c r="B343" s="26" t="s">
        <v>285</v>
      </c>
      <c r="C343" s="34">
        <v>94.12655317065952</v>
      </c>
      <c r="D343" s="34">
        <v>4.1453932801712119</v>
      </c>
      <c r="E343" s="34">
        <v>0.80198532634370956</v>
      </c>
      <c r="F343" s="34">
        <v>0.79913938835100662</v>
      </c>
      <c r="G343" s="34">
        <v>0.12692883447455447</v>
      </c>
    </row>
    <row r="344" spans="2:7" x14ac:dyDescent="0.25">
      <c r="B344" s="26" t="s">
        <v>286</v>
      </c>
      <c r="C344" s="34">
        <v>94.41160211644987</v>
      </c>
      <c r="D344" s="34">
        <v>3.948600503164521</v>
      </c>
      <c r="E344" s="34">
        <v>0.75023409560125898</v>
      </c>
      <c r="F344" s="34">
        <v>0.77731021333724426</v>
      </c>
      <c r="G344" s="34">
        <v>0.11225307144710568</v>
      </c>
    </row>
    <row r="345" spans="2:7" x14ac:dyDescent="0.25">
      <c r="B345" s="26" t="s">
        <v>287</v>
      </c>
      <c r="C345" s="34">
        <v>93.62270414645883</v>
      </c>
      <c r="D345" s="34">
        <v>4.542235054311095</v>
      </c>
      <c r="E345" s="34">
        <v>0.83372532481224959</v>
      </c>
      <c r="F345" s="34">
        <v>0.8596778641060161</v>
      </c>
      <c r="G345" s="34">
        <v>0.14165761031180896</v>
      </c>
    </row>
    <row r="346" spans="2:7" x14ac:dyDescent="0.25">
      <c r="B346" s="26" t="s">
        <v>288</v>
      </c>
      <c r="C346" s="34">
        <v>81.889744707649086</v>
      </c>
      <c r="D346" s="34">
        <v>14.002809669137237</v>
      </c>
      <c r="E346" s="34">
        <v>2.8876616770818195</v>
      </c>
      <c r="F346" s="34">
        <v>1.0562902678874195</v>
      </c>
      <c r="G346" s="34">
        <v>0.16349367824444122</v>
      </c>
    </row>
    <row r="347" spans="2:7" x14ac:dyDescent="0.25">
      <c r="B347" s="26" t="s">
        <v>289</v>
      </c>
      <c r="C347" s="34">
        <v>79.669528781159016</v>
      </c>
      <c r="D347" s="34">
        <v>17.520442286737488</v>
      </c>
      <c r="E347" s="34">
        <v>2.2549678870494825</v>
      </c>
      <c r="F347" s="34">
        <v>0.49960676697671824</v>
      </c>
      <c r="G347" s="34">
        <v>5.5454278077291343E-2</v>
      </c>
    </row>
    <row r="348" spans="2:7" x14ac:dyDescent="0.25">
      <c r="B348" s="26" t="s">
        <v>571</v>
      </c>
      <c r="C348" s="34">
        <v>97.437234042553186</v>
      </c>
      <c r="D348" s="34">
        <v>2.3106382978723401</v>
      </c>
      <c r="E348" s="34">
        <v>0.17588652482269504</v>
      </c>
      <c r="F348" s="34">
        <v>7.1276595744680857E-2</v>
      </c>
      <c r="G348" s="34">
        <v>4.9645390070921988E-3</v>
      </c>
    </row>
    <row r="349" spans="2:7" x14ac:dyDescent="0.25">
      <c r="B349" s="26" t="s">
        <v>572</v>
      </c>
      <c r="C349" s="34">
        <v>97.47431032921024</v>
      </c>
      <c r="D349" s="34">
        <v>2.2343220040459344</v>
      </c>
      <c r="E349" s="34">
        <v>0.19374188548596502</v>
      </c>
      <c r="F349" s="34">
        <v>9.1083847462232914E-2</v>
      </c>
      <c r="G349" s="34">
        <v>6.5419337956299888E-3</v>
      </c>
    </row>
    <row r="350" spans="2:7" x14ac:dyDescent="0.25">
      <c r="B350" s="26" t="s">
        <v>290</v>
      </c>
      <c r="C350" s="34">
        <v>92.767716154812931</v>
      </c>
      <c r="D350" s="34">
        <v>5.6921573050605305</v>
      </c>
      <c r="E350" s="34">
        <v>0.83545486771293231</v>
      </c>
      <c r="F350" s="34">
        <v>0.61041109428206208</v>
      </c>
      <c r="G350" s="34">
        <v>9.4260578131545869E-2</v>
      </c>
    </row>
    <row r="351" spans="2:7" x14ac:dyDescent="0.25">
      <c r="B351" s="26" t="s">
        <v>291</v>
      </c>
      <c r="C351" s="34">
        <v>91.436190874105222</v>
      </c>
      <c r="D351" s="34">
        <v>5.5350095802636776</v>
      </c>
      <c r="E351" s="34">
        <v>1.2328673223244624</v>
      </c>
      <c r="F351" s="34">
        <v>1.516195052209989</v>
      </c>
      <c r="G351" s="34">
        <v>0.27973717109665458</v>
      </c>
    </row>
    <row r="352" spans="2:7" x14ac:dyDescent="0.25">
      <c r="B352" s="26" t="s">
        <v>292</v>
      </c>
      <c r="C352" s="34">
        <v>94.700664997720253</v>
      </c>
      <c r="D352" s="34">
        <v>3.8815908328386719</v>
      </c>
      <c r="E352" s="34">
        <v>0.70844194389243043</v>
      </c>
      <c r="F352" s="34">
        <v>0.62112335578668454</v>
      </c>
      <c r="G352" s="34">
        <v>8.8178869761960071E-2</v>
      </c>
    </row>
    <row r="353" spans="2:7" x14ac:dyDescent="0.25">
      <c r="B353" s="26" t="s">
        <v>293</v>
      </c>
      <c r="C353" s="34">
        <v>95.551298515677331</v>
      </c>
      <c r="D353" s="34">
        <v>3.3095403676887827</v>
      </c>
      <c r="E353" s="34">
        <v>0.53160852109581325</v>
      </c>
      <c r="F353" s="34">
        <v>0.5217955227128247</v>
      </c>
      <c r="G353" s="34">
        <v>8.5757072825247568E-2</v>
      </c>
    </row>
    <row r="354" spans="2:7" x14ac:dyDescent="0.25">
      <c r="B354" s="26" t="s">
        <v>294</v>
      </c>
      <c r="C354" s="34">
        <v>94.88587318542109</v>
      </c>
      <c r="D354" s="34">
        <v>3.6770473258733429</v>
      </c>
      <c r="E354" s="34">
        <v>0.65311045331462425</v>
      </c>
      <c r="F354" s="34">
        <v>0.67597128994241429</v>
      </c>
      <c r="G354" s="34">
        <v>0.10799774544852567</v>
      </c>
    </row>
    <row r="355" spans="2:7" x14ac:dyDescent="0.25">
      <c r="B355" s="26" t="s">
        <v>573</v>
      </c>
      <c r="C355" s="34">
        <v>99.108693028308281</v>
      </c>
      <c r="D355" s="34">
        <v>0.75900359308122967</v>
      </c>
      <c r="E355" s="34">
        <v>7.4275580974309932E-2</v>
      </c>
      <c r="F355" s="34">
        <v>5.38497962063747E-2</v>
      </c>
      <c r="G355" s="34">
        <v>4.1780014298049336E-3</v>
      </c>
    </row>
    <row r="356" spans="2:7" x14ac:dyDescent="0.25">
      <c r="B356" s="26" t="s">
        <v>574</v>
      </c>
      <c r="C356" s="34">
        <v>98.972459443701339</v>
      </c>
      <c r="D356" s="34">
        <v>0.86634427410227388</v>
      </c>
      <c r="E356" s="34">
        <v>9.9461535823301431E-2</v>
      </c>
      <c r="F356" s="34">
        <v>5.8305038241245673E-2</v>
      </c>
      <c r="G356" s="34">
        <v>3.4297081318379807E-3</v>
      </c>
    </row>
    <row r="357" spans="2:7" x14ac:dyDescent="0.25">
      <c r="B357" s="26" t="s">
        <v>295</v>
      </c>
      <c r="C357" s="34">
        <v>94.437281344628161</v>
      </c>
      <c r="D357" s="34">
        <v>3.9377916279929273</v>
      </c>
      <c r="E357" s="34">
        <v>0.73791594394022753</v>
      </c>
      <c r="F357" s="34">
        <v>0.76815495814836432</v>
      </c>
      <c r="G357" s="34">
        <v>0.11885612529031553</v>
      </c>
    </row>
    <row r="358" spans="2:7" x14ac:dyDescent="0.25">
      <c r="B358" s="26" t="s">
        <v>296</v>
      </c>
      <c r="C358" s="34">
        <v>94.841234916738088</v>
      </c>
      <c r="D358" s="34">
        <v>3.7204993399263495</v>
      </c>
      <c r="E358" s="34">
        <v>0.66424253653565557</v>
      </c>
      <c r="F358" s="34">
        <v>0.67258030896078935</v>
      </c>
      <c r="G358" s="34">
        <v>0.10144289783912731</v>
      </c>
    </row>
    <row r="359" spans="2:7" x14ac:dyDescent="0.25">
      <c r="B359" s="26" t="s">
        <v>297</v>
      </c>
      <c r="C359" s="34">
        <v>95.133998435054778</v>
      </c>
      <c r="D359" s="34">
        <v>3.5362427087779205</v>
      </c>
      <c r="E359" s="34">
        <v>0.61530800967420685</v>
      </c>
      <c r="F359" s="34">
        <v>0.61486342296201446</v>
      </c>
      <c r="G359" s="34">
        <v>9.9587423531085517E-2</v>
      </c>
    </row>
    <row r="360" spans="2:7" x14ac:dyDescent="0.25">
      <c r="B360" s="26" t="s">
        <v>298</v>
      </c>
      <c r="C360" s="34">
        <v>94.754145286013156</v>
      </c>
      <c r="D360" s="34">
        <v>3.8348368194848437</v>
      </c>
      <c r="E360" s="34">
        <v>0.6440505306050287</v>
      </c>
      <c r="F360" s="34">
        <v>0.6676236219212911</v>
      </c>
      <c r="G360" s="34">
        <v>9.9343741975677621E-2</v>
      </c>
    </row>
    <row r="361" spans="2:7" x14ac:dyDescent="0.25">
      <c r="B361" s="26" t="s">
        <v>299</v>
      </c>
      <c r="C361" s="34">
        <v>89.714203656628868</v>
      </c>
      <c r="D361" s="34">
        <v>7.0838018185373484</v>
      </c>
      <c r="E361" s="34">
        <v>1.416454829878764</v>
      </c>
      <c r="F361" s="34">
        <v>1.5056707078607743</v>
      </c>
      <c r="G361" s="34">
        <v>0.27986898709425106</v>
      </c>
    </row>
    <row r="362" spans="2:7" x14ac:dyDescent="0.25">
      <c r="B362" s="26" t="s">
        <v>575</v>
      </c>
      <c r="C362" s="34">
        <v>98.965158460110786</v>
      </c>
      <c r="D362" s="34">
        <v>0.86189927167402491</v>
      </c>
      <c r="E362" s="34">
        <v>0.1059212808038769</v>
      </c>
      <c r="F362" s="34">
        <v>5.9990813906620553E-2</v>
      </c>
      <c r="G362" s="34">
        <v>7.0301735046820954E-3</v>
      </c>
    </row>
    <row r="363" spans="2:7" x14ac:dyDescent="0.25">
      <c r="B363" s="26" t="s">
        <v>576</v>
      </c>
      <c r="C363" s="34">
        <v>99.093407441716835</v>
      </c>
      <c r="D363" s="34">
        <v>0.77752045700169836</v>
      </c>
      <c r="E363" s="34">
        <v>7.2873243785703257E-2</v>
      </c>
      <c r="F363" s="34">
        <v>5.1875868457619261E-2</v>
      </c>
      <c r="G363" s="34">
        <v>4.322989038134939E-3</v>
      </c>
    </row>
    <row r="364" spans="2:7" x14ac:dyDescent="0.25">
      <c r="B364" s="26" t="s">
        <v>300</v>
      </c>
      <c r="C364" s="34">
        <v>94.649023303918455</v>
      </c>
      <c r="D364" s="34">
        <v>3.9301382888217926</v>
      </c>
      <c r="E364" s="34">
        <v>0.67309456686739955</v>
      </c>
      <c r="F364" s="34">
        <v>0.64890653410512622</v>
      </c>
      <c r="G364" s="34">
        <v>9.8837306287220386E-2</v>
      </c>
    </row>
    <row r="365" spans="2:7" x14ac:dyDescent="0.25">
      <c r="B365" s="26" t="s">
        <v>301</v>
      </c>
      <c r="C365" s="34">
        <v>95.13607894287226</v>
      </c>
      <c r="D365" s="34">
        <v>3.4691691912772793</v>
      </c>
      <c r="E365" s="34">
        <v>0.63841047459901401</v>
      </c>
      <c r="F365" s="34">
        <v>0.65466243837797067</v>
      </c>
      <c r="G365" s="34">
        <v>0.10167895287347221</v>
      </c>
    </row>
    <row r="366" spans="2:7" x14ac:dyDescent="0.25">
      <c r="B366" s="26" t="s">
        <v>302</v>
      </c>
      <c r="C366" s="34">
        <v>91.280676599546993</v>
      </c>
      <c r="D366" s="34">
        <v>6.3057166012094008</v>
      </c>
      <c r="E366" s="34">
        <v>1.173382097264648</v>
      </c>
      <c r="F366" s="34">
        <v>1.0885300860988161</v>
      </c>
      <c r="G366" s="34">
        <v>0.15169461588014047</v>
      </c>
    </row>
    <row r="367" spans="2:7" x14ac:dyDescent="0.25">
      <c r="B367" s="26" t="s">
        <v>303</v>
      </c>
      <c r="C367" s="34">
        <v>94.810143707534124</v>
      </c>
      <c r="D367" s="34">
        <v>3.7283536768684984</v>
      </c>
      <c r="E367" s="34">
        <v>0.70763934820515906</v>
      </c>
      <c r="F367" s="34">
        <v>0.633605916661656</v>
      </c>
      <c r="G367" s="34">
        <v>0.12025735073056341</v>
      </c>
    </row>
    <row r="368" spans="2:7" x14ac:dyDescent="0.25">
      <c r="B368" s="26" t="s">
        <v>304</v>
      </c>
      <c r="C368" s="34">
        <v>92.752154572355423</v>
      </c>
      <c r="D368" s="34">
        <v>5.561095319187511</v>
      </c>
      <c r="E368" s="34">
        <v>0.82362615660552063</v>
      </c>
      <c r="F368" s="34">
        <v>0.74106928949293893</v>
      </c>
      <c r="G368" s="34">
        <v>0.12205466235860113</v>
      </c>
    </row>
    <row r="369" spans="2:7" x14ac:dyDescent="0.25">
      <c r="B369" s="26" t="s">
        <v>577</v>
      </c>
      <c r="C369" s="34">
        <v>99.000818868670407</v>
      </c>
      <c r="D369" s="34">
        <v>0.82935664352589522</v>
      </c>
      <c r="E369" s="34">
        <v>9.6005292392589037E-2</v>
      </c>
      <c r="F369" s="34">
        <v>6.7768441688886377E-2</v>
      </c>
      <c r="G369" s="34">
        <v>6.0507537222219982E-3</v>
      </c>
    </row>
    <row r="370" spans="2:7" x14ac:dyDescent="0.25">
      <c r="B370" s="26" t="s">
        <v>578</v>
      </c>
      <c r="C370" s="34">
        <v>98.936235816477563</v>
      </c>
      <c r="D370" s="34">
        <v>0.92038727183029101</v>
      </c>
      <c r="E370" s="34">
        <v>8.0167735569807608E-2</v>
      </c>
      <c r="F370" s="34">
        <v>6.1667488899851998E-2</v>
      </c>
      <c r="G370" s="34">
        <v>1.5416872224963002E-3</v>
      </c>
    </row>
    <row r="371" spans="2:7" x14ac:dyDescent="0.25">
      <c r="B371" s="26" t="s">
        <v>579</v>
      </c>
      <c r="C371" s="34">
        <v>97.405116376598869</v>
      </c>
      <c r="D371" s="34">
        <v>2.1335709792409308</v>
      </c>
      <c r="E371" s="34">
        <v>0.2568672677710212</v>
      </c>
      <c r="F371" s="34">
        <v>0.19396099811281192</v>
      </c>
      <c r="G371" s="34">
        <v>1.0484378276368212E-2</v>
      </c>
    </row>
    <row r="372" spans="2:7" x14ac:dyDescent="0.25">
      <c r="B372" s="26" t="s">
        <v>580</v>
      </c>
      <c r="C372" s="34">
        <v>98.728363380788153</v>
      </c>
      <c r="D372" s="34">
        <v>1.0460763962668147</v>
      </c>
      <c r="E372" s="34">
        <v>0.12585606642585118</v>
      </c>
      <c r="F372" s="34">
        <v>9.3166179042513203E-2</v>
      </c>
      <c r="G372" s="34">
        <v>6.5379774766675929E-3</v>
      </c>
    </row>
    <row r="373" spans="2:7" x14ac:dyDescent="0.25">
      <c r="B373" s="26" t="s">
        <v>305</v>
      </c>
      <c r="C373" s="34">
        <v>92.522523045824457</v>
      </c>
      <c r="D373" s="34">
        <v>5.1336861120953552</v>
      </c>
      <c r="E373" s="34">
        <v>0.98805160405908565</v>
      </c>
      <c r="F373" s="34">
        <v>1.1611494159401012</v>
      </c>
      <c r="G373" s="34">
        <v>0.19458982208100745</v>
      </c>
    </row>
    <row r="374" spans="2:7" x14ac:dyDescent="0.25">
      <c r="B374" s="26" t="s">
        <v>306</v>
      </c>
      <c r="C374" s="34">
        <v>90.228670067301536</v>
      </c>
      <c r="D374" s="34">
        <v>7.1209682111755459</v>
      </c>
      <c r="E374" s="34">
        <v>1.3867607983087336</v>
      </c>
      <c r="F374" s="34">
        <v>1.0662541942240928</v>
      </c>
      <c r="G374" s="34">
        <v>0.19734672899008901</v>
      </c>
    </row>
    <row r="375" spans="2:7" x14ac:dyDescent="0.25">
      <c r="B375" s="26" t="s">
        <v>307</v>
      </c>
      <c r="C375" s="34">
        <v>76.839231994172877</v>
      </c>
      <c r="D375" s="34">
        <v>18.840967495582277</v>
      </c>
      <c r="E375" s="34">
        <v>3.030438167652409</v>
      </c>
      <c r="F375" s="34">
        <v>1.1260319636994052</v>
      </c>
      <c r="G375" s="34">
        <v>0.16333037889303254</v>
      </c>
    </row>
    <row r="376" spans="2:7" x14ac:dyDescent="0.25">
      <c r="B376" s="26" t="s">
        <v>581</v>
      </c>
      <c r="C376" s="34">
        <v>95.511345604569982</v>
      </c>
      <c r="D376" s="34">
        <v>3.8067280228498888</v>
      </c>
      <c r="E376" s="34">
        <v>0.52403998730561718</v>
      </c>
      <c r="F376" s="34">
        <v>0.14201840685496667</v>
      </c>
      <c r="G376" s="34">
        <v>1.5867978419549348E-2</v>
      </c>
    </row>
    <row r="377" spans="2:7" x14ac:dyDescent="0.25">
      <c r="B377" s="26" t="s">
        <v>582</v>
      </c>
      <c r="C377" s="34">
        <v>95.958166505591606</v>
      </c>
      <c r="D377" s="34">
        <v>3.5560196051359934</v>
      </c>
      <c r="E377" s="34">
        <v>0.29942703299737677</v>
      </c>
      <c r="F377" s="34">
        <v>0.16654010769018363</v>
      </c>
      <c r="G377" s="34">
        <v>1.9846748584840538E-2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workbookViewId="0">
      <selection activeCell="B4" sqref="B4"/>
    </sheetView>
  </sheetViews>
  <sheetFormatPr defaultRowHeight="15" x14ac:dyDescent="0.25"/>
  <cols>
    <col min="2" max="2" width="10.140625" customWidth="1"/>
  </cols>
  <sheetData>
    <row r="1" spans="1:35" x14ac:dyDescent="0.25">
      <c r="A1" s="22"/>
      <c r="B1" s="43" t="s">
        <v>52</v>
      </c>
    </row>
    <row r="2" spans="1:35" x14ac:dyDescent="0.25">
      <c r="A2" s="22"/>
      <c r="B2" s="43" t="s">
        <v>20</v>
      </c>
    </row>
    <row r="3" spans="1:35" x14ac:dyDescent="0.25">
      <c r="A3" s="22"/>
      <c r="B3" s="44" t="s">
        <v>452</v>
      </c>
    </row>
    <row r="4" spans="1:35" x14ac:dyDescent="0.25">
      <c r="A4" s="45" t="s">
        <v>0</v>
      </c>
      <c r="B4" s="22" t="s">
        <v>641</v>
      </c>
    </row>
    <row r="5" spans="1:35" x14ac:dyDescent="0.25">
      <c r="A5" s="45" t="s">
        <v>1</v>
      </c>
      <c r="B5" s="22"/>
    </row>
    <row r="6" spans="1:35" x14ac:dyDescent="0.25">
      <c r="A6" s="45" t="s">
        <v>2</v>
      </c>
      <c r="B6" s="22" t="s">
        <v>614</v>
      </c>
    </row>
    <row r="7" spans="1:35" x14ac:dyDescent="0.25">
      <c r="A7" s="45" t="s">
        <v>3</v>
      </c>
      <c r="B7" s="46" t="s">
        <v>455</v>
      </c>
    </row>
    <row r="8" spans="1:35" x14ac:dyDescent="0.25">
      <c r="A8" s="45" t="s">
        <v>4</v>
      </c>
      <c r="B8" s="22" t="s">
        <v>24</v>
      </c>
    </row>
    <row r="9" spans="1:35" x14ac:dyDescent="0.25">
      <c r="A9" s="45" t="s">
        <v>5</v>
      </c>
      <c r="B9" s="22"/>
    </row>
    <row r="10" spans="1:35" x14ac:dyDescent="0.25">
      <c r="A10" s="47" t="s">
        <v>6</v>
      </c>
    </row>
    <row r="11" spans="1:35" x14ac:dyDescent="0.25">
      <c r="A11" s="48"/>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x14ac:dyDescent="0.25">
      <c r="B12" s="23" t="s">
        <v>319</v>
      </c>
      <c r="C12" s="23" t="s">
        <v>344</v>
      </c>
      <c r="D12" s="23" t="s">
        <v>345</v>
      </c>
    </row>
    <row r="13" spans="1:35" x14ac:dyDescent="0.25">
      <c r="B13" s="68">
        <v>0.33333333333333331</v>
      </c>
      <c r="C13" s="52">
        <v>6.1788088964070197E-2</v>
      </c>
      <c r="D13" s="52">
        <v>0.100071337983513</v>
      </c>
    </row>
    <row r="14" spans="1:35" x14ac:dyDescent="0.25">
      <c r="B14" s="68">
        <v>0.375</v>
      </c>
      <c r="C14" s="52">
        <v>34.559648452018997</v>
      </c>
      <c r="D14" s="52">
        <v>22.360494610019</v>
      </c>
    </row>
    <row r="15" spans="1:35" x14ac:dyDescent="0.25">
      <c r="B15" s="68">
        <v>0.41666666666666669</v>
      </c>
      <c r="C15" s="52">
        <v>45.537849351596101</v>
      </c>
      <c r="D15" s="52">
        <v>34.988308497146498</v>
      </c>
    </row>
    <row r="16" spans="1:35" x14ac:dyDescent="0.25">
      <c r="B16" s="68">
        <v>0.45833333333333331</v>
      </c>
      <c r="C16" s="52">
        <v>54.358758132995</v>
      </c>
      <c r="D16" s="52">
        <v>46.970117311350698</v>
      </c>
    </row>
    <row r="17" spans="2:4" x14ac:dyDescent="0.25">
      <c r="B17" s="68">
        <v>0.5</v>
      </c>
      <c r="C17" s="52">
        <v>60.473908842361098</v>
      </c>
      <c r="D17" s="52">
        <v>54.685518389346903</v>
      </c>
    </row>
    <row r="18" spans="2:4" x14ac:dyDescent="0.25">
      <c r="B18" s="68">
        <v>0.54166666666666663</v>
      </c>
      <c r="C18" s="52">
        <v>68.232928863125494</v>
      </c>
      <c r="D18" s="52">
        <v>66.777306594800294</v>
      </c>
    </row>
    <row r="19" spans="2:4" x14ac:dyDescent="0.25">
      <c r="B19" s="68">
        <v>0.58333333333333337</v>
      </c>
      <c r="C19" s="52">
        <v>77.088342029124306</v>
      </c>
      <c r="D19" s="52">
        <v>79.632014901712097</v>
      </c>
    </row>
    <row r="20" spans="2:4" x14ac:dyDescent="0.25">
      <c r="B20" s="68">
        <v>0.625</v>
      </c>
      <c r="C20" s="52">
        <v>95.295596895853606</v>
      </c>
      <c r="D20" s="52">
        <v>96.234939759036095</v>
      </c>
    </row>
    <row r="21" spans="2:4" x14ac:dyDescent="0.25">
      <c r="B21" s="68">
        <v>0.66666666666666663</v>
      </c>
      <c r="C21" s="52">
        <v>100</v>
      </c>
      <c r="D21" s="52">
        <v>100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7"/>
  <sheetViews>
    <sheetView workbookViewId="0">
      <selection activeCell="B4" sqref="B4"/>
    </sheetView>
  </sheetViews>
  <sheetFormatPr defaultRowHeight="15" x14ac:dyDescent="0.25"/>
  <cols>
    <col min="2" max="2" width="9.28515625" bestFit="1" customWidth="1"/>
  </cols>
  <sheetData>
    <row r="1" spans="1:50" x14ac:dyDescent="0.25">
      <c r="A1" s="22"/>
      <c r="B1" s="43" t="s">
        <v>52</v>
      </c>
    </row>
    <row r="2" spans="1:50" x14ac:dyDescent="0.25">
      <c r="A2" s="22"/>
      <c r="B2" s="43" t="s">
        <v>20</v>
      </c>
    </row>
    <row r="3" spans="1:50" x14ac:dyDescent="0.25">
      <c r="A3" s="22"/>
      <c r="B3" s="44" t="s">
        <v>405</v>
      </c>
    </row>
    <row r="4" spans="1:50" x14ac:dyDescent="0.25">
      <c r="A4" s="45" t="s">
        <v>0</v>
      </c>
      <c r="B4" s="22" t="s">
        <v>640</v>
      </c>
    </row>
    <row r="5" spans="1:50" x14ac:dyDescent="0.25">
      <c r="A5" s="45" t="s">
        <v>1</v>
      </c>
      <c r="B5" s="22"/>
    </row>
    <row r="6" spans="1:50" x14ac:dyDescent="0.25">
      <c r="A6" s="45" t="s">
        <v>2</v>
      </c>
      <c r="B6" s="22" t="s">
        <v>615</v>
      </c>
    </row>
    <row r="7" spans="1:50" x14ac:dyDescent="0.25">
      <c r="A7" s="45" t="s">
        <v>3</v>
      </c>
      <c r="B7" s="46" t="s">
        <v>448</v>
      </c>
    </row>
    <row r="8" spans="1:50" x14ac:dyDescent="0.25">
      <c r="A8" s="45" t="s">
        <v>4</v>
      </c>
      <c r="B8" s="22" t="s">
        <v>24</v>
      </c>
    </row>
    <row r="9" spans="1:50" x14ac:dyDescent="0.25">
      <c r="A9" s="45" t="s">
        <v>5</v>
      </c>
      <c r="B9" s="22"/>
    </row>
    <row r="10" spans="1:50" x14ac:dyDescent="0.25">
      <c r="A10" s="47" t="s">
        <v>6</v>
      </c>
    </row>
    <row r="11" spans="1:50" x14ac:dyDescent="0.25">
      <c r="A11" s="48"/>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x14ac:dyDescent="0.25">
      <c r="B12" s="95" t="s">
        <v>319</v>
      </c>
      <c r="C12" s="96" t="s">
        <v>344</v>
      </c>
      <c r="D12" s="96" t="s">
        <v>345</v>
      </c>
    </row>
    <row r="13" spans="1:50" x14ac:dyDescent="0.25">
      <c r="B13" s="70">
        <v>0.35416666666666669</v>
      </c>
      <c r="C13" s="52">
        <v>8.926748322482414</v>
      </c>
      <c r="D13" s="52">
        <v>4.3404618195174827</v>
      </c>
    </row>
    <row r="14" spans="1:50" x14ac:dyDescent="0.25">
      <c r="B14" s="70">
        <v>0.39583333333333331</v>
      </c>
      <c r="C14" s="52">
        <v>20.79852029400455</v>
      </c>
      <c r="D14" s="52">
        <v>10.592227919602514</v>
      </c>
    </row>
    <row r="15" spans="1:50" x14ac:dyDescent="0.25">
      <c r="B15" s="70">
        <v>0.4375</v>
      </c>
      <c r="C15" s="52">
        <v>30.464652538507426</v>
      </c>
      <c r="D15" s="52">
        <v>16.619610688436296</v>
      </c>
    </row>
    <row r="16" spans="1:50" x14ac:dyDescent="0.25">
      <c r="B16" s="70">
        <v>0.47916666666666669</v>
      </c>
      <c r="C16" s="52">
        <v>37.870873449392164</v>
      </c>
      <c r="D16" s="52">
        <v>24.204688630603194</v>
      </c>
    </row>
    <row r="17" spans="2:4" x14ac:dyDescent="0.25">
      <c r="B17" s="70">
        <v>0.52083333333333337</v>
      </c>
      <c r="C17" s="52">
        <v>44.998679741830678</v>
      </c>
      <c r="D17" s="52">
        <v>31.853693105712733</v>
      </c>
    </row>
    <row r="18" spans="2:4" x14ac:dyDescent="0.25">
      <c r="B18" s="70">
        <v>0.5625</v>
      </c>
      <c r="C18" s="52">
        <v>54.222793177835705</v>
      </c>
      <c r="D18" s="52">
        <v>39.90938181011537</v>
      </c>
    </row>
    <row r="19" spans="2:4" x14ac:dyDescent="0.25">
      <c r="B19" s="70">
        <v>0.60416666666666663</v>
      </c>
      <c r="C19" s="52">
        <v>63.326845176707394</v>
      </c>
      <c r="D19" s="52">
        <v>48.349449653463175</v>
      </c>
    </row>
    <row r="20" spans="2:4" x14ac:dyDescent="0.25">
      <c r="B20" s="70">
        <v>0.64583333333333337</v>
      </c>
      <c r="C20" s="52">
        <v>71.732934906404139</v>
      </c>
      <c r="D20" s="52">
        <v>56.96747422518461</v>
      </c>
    </row>
    <row r="21" spans="2:4" x14ac:dyDescent="0.25">
      <c r="B21" s="70">
        <v>0.6875</v>
      </c>
      <c r="C21" s="52">
        <v>75.527391332880171</v>
      </c>
      <c r="D21" s="52">
        <v>64.540373134991398</v>
      </c>
    </row>
    <row r="22" spans="2:4" x14ac:dyDescent="0.25">
      <c r="B22" s="70">
        <v>0.72916666666666663</v>
      </c>
      <c r="C22" s="52">
        <v>77.927706730455071</v>
      </c>
      <c r="D22" s="52">
        <v>71.168876219102629</v>
      </c>
    </row>
    <row r="23" spans="2:4" x14ac:dyDescent="0.25">
      <c r="B23" s="70">
        <v>0.77083333333333337</v>
      </c>
      <c r="C23" s="52">
        <v>79.479349513412984</v>
      </c>
      <c r="D23" s="52">
        <v>75.892170914967465</v>
      </c>
    </row>
    <row r="24" spans="2:4" x14ac:dyDescent="0.25">
      <c r="B24" s="70">
        <v>0.8125</v>
      </c>
      <c r="C24" s="52">
        <v>80.900572203182449</v>
      </c>
      <c r="D24" s="52">
        <v>79.882631782469431</v>
      </c>
    </row>
    <row r="25" spans="2:4" x14ac:dyDescent="0.25">
      <c r="B25" s="70">
        <v>0.85416666666666663</v>
      </c>
      <c r="C25" s="52">
        <v>81.804783786251889</v>
      </c>
      <c r="D25" s="52">
        <v>82.748622448850767</v>
      </c>
    </row>
    <row r="26" spans="2:4" x14ac:dyDescent="0.25">
      <c r="B26" s="70">
        <v>0.89583333333333337</v>
      </c>
      <c r="C26" s="52">
        <v>82.048869054274292</v>
      </c>
      <c r="D26" s="52">
        <v>84.255610552163191</v>
      </c>
    </row>
    <row r="27" spans="2:4" x14ac:dyDescent="0.25">
      <c r="B27" s="70">
        <v>0.9375</v>
      </c>
      <c r="C27" s="52">
        <v>82.243118481424261</v>
      </c>
      <c r="D27" s="52">
        <v>85.097248016956556</v>
      </c>
    </row>
    <row r="28" spans="2:4" x14ac:dyDescent="0.25">
      <c r="B28" s="70">
        <v>0.97916666666666663</v>
      </c>
      <c r="C28" s="52">
        <v>84.19917237051159</v>
      </c>
      <c r="D28" s="52">
        <v>88.594024652723235</v>
      </c>
    </row>
    <row r="29" spans="2:4" x14ac:dyDescent="0.25">
      <c r="B29" s="70">
        <v>6.25E-2</v>
      </c>
      <c r="C29" s="52">
        <v>86.933697553359266</v>
      </c>
      <c r="D29" s="52">
        <v>90.949974026207173</v>
      </c>
    </row>
    <row r="30" spans="2:4" x14ac:dyDescent="0.25">
      <c r="B30" s="70">
        <v>0.10416666666666667</v>
      </c>
      <c r="C30" s="52">
        <v>89.939286055128392</v>
      </c>
      <c r="D30" s="52">
        <v>92.143257742905689</v>
      </c>
    </row>
    <row r="31" spans="2:4" x14ac:dyDescent="0.25">
      <c r="B31" s="70">
        <v>0.14583333333333334</v>
      </c>
      <c r="C31" s="52">
        <v>91.141253020916722</v>
      </c>
      <c r="D31" s="52">
        <v>93.040109711478209</v>
      </c>
    </row>
    <row r="32" spans="2:4" x14ac:dyDescent="0.25">
      <c r="B32" s="70">
        <v>0.1875</v>
      </c>
      <c r="C32" s="52">
        <v>92.96532928172941</v>
      </c>
      <c r="D32" s="52">
        <v>93.608465510903898</v>
      </c>
    </row>
    <row r="33" spans="2:4" x14ac:dyDescent="0.25">
      <c r="B33" s="70">
        <v>0.22916666666666666</v>
      </c>
      <c r="C33" s="52">
        <v>94.499130999206542</v>
      </c>
      <c r="D33" s="52">
        <v>94.285092929010929</v>
      </c>
    </row>
    <row r="34" spans="2:4" x14ac:dyDescent="0.25">
      <c r="B34" s="70">
        <v>0.27083333333333331</v>
      </c>
      <c r="C34" s="52">
        <v>95.607987292153624</v>
      </c>
      <c r="D34" s="52">
        <v>95.387498810013668</v>
      </c>
    </row>
    <row r="35" spans="2:4" x14ac:dyDescent="0.25">
      <c r="B35" s="70">
        <v>0.3125</v>
      </c>
      <c r="C35" s="52">
        <v>97.129401897604353</v>
      </c>
      <c r="D35" s="52">
        <v>97.521654299696124</v>
      </c>
    </row>
    <row r="36" spans="2:4" x14ac:dyDescent="0.25">
      <c r="B36" s="70">
        <v>0.35416666666666669</v>
      </c>
      <c r="C36" s="52">
        <v>100</v>
      </c>
      <c r="D36" s="52">
        <v>100</v>
      </c>
    </row>
    <row r="37" spans="2:4" x14ac:dyDescent="0.25">
      <c r="B37" s="52"/>
      <c r="C37" s="52"/>
      <c r="D37" s="5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U27" sqref="U27"/>
    </sheetView>
  </sheetViews>
  <sheetFormatPr defaultRowHeight="15"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85"/>
  <sheetViews>
    <sheetView workbookViewId="0">
      <selection activeCell="B4" sqref="B4"/>
    </sheetView>
  </sheetViews>
  <sheetFormatPr defaultRowHeight="15" x14ac:dyDescent="0.25"/>
  <cols>
    <col min="1" max="1" width="4.7109375" style="22" customWidth="1"/>
    <col min="2" max="4" width="8.85546875" style="22"/>
  </cols>
  <sheetData>
    <row r="1" spans="1:4" x14ac:dyDescent="0.25">
      <c r="B1" s="43" t="s">
        <v>52</v>
      </c>
    </row>
    <row r="2" spans="1:4" x14ac:dyDescent="0.25">
      <c r="B2" s="43" t="s">
        <v>20</v>
      </c>
    </row>
    <row r="3" spans="1:4" x14ac:dyDescent="0.25">
      <c r="B3" s="44" t="s">
        <v>642</v>
      </c>
    </row>
    <row r="4" spans="1:4" x14ac:dyDescent="0.25">
      <c r="A4" s="45" t="s">
        <v>0</v>
      </c>
      <c r="B4" s="22" t="s">
        <v>616</v>
      </c>
    </row>
    <row r="5" spans="1:4" x14ac:dyDescent="0.25">
      <c r="A5" s="45" t="s">
        <v>1</v>
      </c>
    </row>
    <row r="6" spans="1:4" x14ac:dyDescent="0.25">
      <c r="A6" s="45" t="s">
        <v>2</v>
      </c>
      <c r="B6" s="22" t="s">
        <v>29</v>
      </c>
    </row>
    <row r="7" spans="1:4" x14ac:dyDescent="0.25">
      <c r="A7" s="45" t="s">
        <v>3</v>
      </c>
      <c r="B7" s="46" t="s">
        <v>376</v>
      </c>
    </row>
    <row r="8" spans="1:4" x14ac:dyDescent="0.25">
      <c r="A8" s="45" t="s">
        <v>4</v>
      </c>
      <c r="B8" s="22" t="s">
        <v>47</v>
      </c>
    </row>
    <row r="9" spans="1:4" x14ac:dyDescent="0.25">
      <c r="A9" s="45" t="s">
        <v>5</v>
      </c>
    </row>
    <row r="10" spans="1:4" x14ac:dyDescent="0.25">
      <c r="A10" s="47" t="s">
        <v>6</v>
      </c>
    </row>
    <row r="11" spans="1:4" s="10" customFormat="1" x14ac:dyDescent="0.25">
      <c r="A11" s="48"/>
      <c r="B11" s="48"/>
      <c r="C11" s="48"/>
      <c r="D11" s="48"/>
    </row>
    <row r="13" spans="1:4" x14ac:dyDescent="0.25">
      <c r="B13" s="23" t="s">
        <v>16</v>
      </c>
      <c r="C13" s="23" t="s">
        <v>27</v>
      </c>
      <c r="D13" s="23" t="s">
        <v>28</v>
      </c>
    </row>
    <row r="14" spans="1:4" x14ac:dyDescent="0.25">
      <c r="C14" s="24">
        <v>31.380727944774193</v>
      </c>
      <c r="D14" s="24">
        <v>133.14980887090323</v>
      </c>
    </row>
    <row r="15" spans="1:4" x14ac:dyDescent="0.25">
      <c r="C15" s="24">
        <v>34.568477702862076</v>
      </c>
      <c r="D15" s="24">
        <v>150.83674171131034</v>
      </c>
    </row>
    <row r="16" spans="1:4" x14ac:dyDescent="0.25">
      <c r="C16" s="24">
        <v>60.31876204145162</v>
      </c>
      <c r="D16" s="24">
        <v>156.49893471516128</v>
      </c>
    </row>
    <row r="17" spans="2:4" x14ac:dyDescent="0.25">
      <c r="C17" s="24">
        <v>26.8205978497</v>
      </c>
      <c r="D17" s="24">
        <v>166.91114360193333</v>
      </c>
    </row>
    <row r="18" spans="2:4" x14ac:dyDescent="0.25">
      <c r="C18" s="24">
        <v>32.020921780322574</v>
      </c>
      <c r="D18" s="24">
        <v>158.69717115103225</v>
      </c>
    </row>
    <row r="19" spans="2:4" x14ac:dyDescent="0.25">
      <c r="B19" s="22">
        <v>2012</v>
      </c>
      <c r="C19" s="24">
        <v>33.219074851733332</v>
      </c>
      <c r="D19" s="24">
        <v>163.77701119296668</v>
      </c>
    </row>
    <row r="20" spans="2:4" x14ac:dyDescent="0.25">
      <c r="C20" s="24">
        <v>39.023830309645156</v>
      </c>
      <c r="D20" s="24">
        <v>151.70369423380646</v>
      </c>
    </row>
    <row r="21" spans="2:4" x14ac:dyDescent="0.25">
      <c r="C21" s="24">
        <v>39.139578817161279</v>
      </c>
      <c r="D21" s="24">
        <v>143.50157234664516</v>
      </c>
    </row>
    <row r="22" spans="2:4" x14ac:dyDescent="0.25">
      <c r="C22" s="24">
        <v>32.783426792066663</v>
      </c>
      <c r="D22" s="24">
        <v>112.60652763623334</v>
      </c>
    </row>
    <row r="23" spans="2:4" x14ac:dyDescent="0.25">
      <c r="C23" s="24">
        <v>35.129532669645165</v>
      </c>
      <c r="D23" s="24">
        <v>135.09111641470966</v>
      </c>
    </row>
    <row r="24" spans="2:4" x14ac:dyDescent="0.25">
      <c r="C24" s="24">
        <v>34.086469183866662</v>
      </c>
      <c r="D24" s="24">
        <v>122.80903716836667</v>
      </c>
    </row>
    <row r="25" spans="2:4" x14ac:dyDescent="0.25">
      <c r="C25" s="24">
        <v>34.523522131870962</v>
      </c>
      <c r="D25" s="24">
        <v>137.86025875567742</v>
      </c>
    </row>
    <row r="26" spans="2:4" x14ac:dyDescent="0.25">
      <c r="C26" s="24">
        <v>31.161102463774196</v>
      </c>
      <c r="D26" s="24">
        <v>129.50810301525806</v>
      </c>
    </row>
    <row r="27" spans="2:4" x14ac:dyDescent="0.25">
      <c r="C27" s="24">
        <v>33.478807057107147</v>
      </c>
      <c r="D27" s="24">
        <v>148.068976642</v>
      </c>
    </row>
    <row r="28" spans="2:4" x14ac:dyDescent="0.25">
      <c r="C28" s="24">
        <v>31.449804437322584</v>
      </c>
      <c r="D28" s="24">
        <v>137.88172976632256</v>
      </c>
    </row>
    <row r="29" spans="2:4" x14ac:dyDescent="0.25">
      <c r="C29" s="24">
        <v>29.123846654899999</v>
      </c>
      <c r="D29" s="24">
        <v>157.56674696179999</v>
      </c>
    </row>
    <row r="30" spans="2:4" x14ac:dyDescent="0.25">
      <c r="C30" s="24">
        <v>41.724301028451613</v>
      </c>
      <c r="D30" s="24">
        <v>152.62077069509678</v>
      </c>
    </row>
    <row r="31" spans="2:4" x14ac:dyDescent="0.25">
      <c r="B31" s="22">
        <v>2013</v>
      </c>
      <c r="C31" s="24">
        <v>32.744431395133333</v>
      </c>
      <c r="D31" s="24">
        <v>90.923216988600004</v>
      </c>
    </row>
    <row r="32" spans="2:4" x14ac:dyDescent="0.25">
      <c r="C32" s="24">
        <v>34.307428889967731</v>
      </c>
      <c r="D32" s="24">
        <v>71.064924284258069</v>
      </c>
    </row>
    <row r="33" spans="2:4" x14ac:dyDescent="0.25">
      <c r="C33" s="24">
        <v>33.687998123</v>
      </c>
      <c r="D33" s="24">
        <v>84.015732337161282</v>
      </c>
    </row>
    <row r="34" spans="2:4" x14ac:dyDescent="0.25">
      <c r="C34" s="24">
        <v>32.0267368409</v>
      </c>
      <c r="D34" s="24">
        <v>78.496488756633326</v>
      </c>
    </row>
    <row r="35" spans="2:4" x14ac:dyDescent="0.25">
      <c r="C35" s="24">
        <v>34.248348204322582</v>
      </c>
      <c r="D35" s="24">
        <v>103.1954736407742</v>
      </c>
    </row>
    <row r="36" spans="2:4" x14ac:dyDescent="0.25">
      <c r="C36" s="24">
        <v>35.990092238433341</v>
      </c>
      <c r="D36" s="24">
        <v>78.1195906584</v>
      </c>
    </row>
    <row r="37" spans="2:4" x14ac:dyDescent="0.25">
      <c r="C37" s="24">
        <v>42.87953506167743</v>
      </c>
      <c r="D37" s="24">
        <v>88.762689064193538</v>
      </c>
    </row>
    <row r="38" spans="2:4" x14ac:dyDescent="0.25">
      <c r="C38" s="24">
        <v>43.476555974677417</v>
      </c>
      <c r="D38" s="24">
        <v>73.486554876516124</v>
      </c>
    </row>
    <row r="39" spans="2:4" x14ac:dyDescent="0.25">
      <c r="C39" s="24">
        <v>34.908578360178574</v>
      </c>
      <c r="D39" s="24">
        <v>94.74170034339285</v>
      </c>
    </row>
    <row r="40" spans="2:4" x14ac:dyDescent="0.25">
      <c r="C40" s="24">
        <v>39.469754407806455</v>
      </c>
      <c r="D40" s="24">
        <v>56.919609795387103</v>
      </c>
    </row>
    <row r="41" spans="2:4" x14ac:dyDescent="0.25">
      <c r="C41" s="24">
        <v>33.623979400766665</v>
      </c>
      <c r="D41" s="24">
        <v>59.894332711300002</v>
      </c>
    </row>
    <row r="42" spans="2:4" x14ac:dyDescent="0.25">
      <c r="C42" s="24">
        <v>32.549590487548386</v>
      </c>
      <c r="D42" s="24">
        <v>61.846829310548387</v>
      </c>
    </row>
    <row r="43" spans="2:4" x14ac:dyDescent="0.25">
      <c r="B43" s="22">
        <v>2014</v>
      </c>
      <c r="C43" s="24">
        <v>38.0537285367</v>
      </c>
      <c r="D43" s="24">
        <v>76.24338893383333</v>
      </c>
    </row>
    <row r="44" spans="2:4" x14ac:dyDescent="0.25">
      <c r="C44" s="24">
        <v>42.296051077712903</v>
      </c>
      <c r="D44" s="24">
        <v>55.995385864064517</v>
      </c>
    </row>
    <row r="45" spans="2:4" x14ac:dyDescent="0.25">
      <c r="C45" s="24">
        <v>35.857416688387097</v>
      </c>
      <c r="D45" s="24">
        <v>65.336180289290326</v>
      </c>
    </row>
    <row r="46" spans="2:4" x14ac:dyDescent="0.25">
      <c r="C46" s="24">
        <v>44.868892076266683</v>
      </c>
      <c r="D46" s="24">
        <v>60.084987950300004</v>
      </c>
    </row>
    <row r="47" spans="2:4" x14ac:dyDescent="0.25">
      <c r="C47" s="24">
        <v>44.743761932612898</v>
      </c>
      <c r="D47" s="24">
        <v>84.01198403603226</v>
      </c>
    </row>
    <row r="48" spans="2:4" x14ac:dyDescent="0.25">
      <c r="C48" s="24">
        <v>48.416271473333339</v>
      </c>
      <c r="D48" s="24">
        <v>72.648780139199999</v>
      </c>
    </row>
    <row r="49" spans="2:4" x14ac:dyDescent="0.25">
      <c r="C49" s="24">
        <v>46.570230948774203</v>
      </c>
      <c r="D49" s="24">
        <v>126.20469264090323</v>
      </c>
    </row>
    <row r="50" spans="2:4" x14ac:dyDescent="0.25">
      <c r="C50" s="24">
        <v>37.416885749935489</v>
      </c>
      <c r="D50" s="24">
        <v>111.97507100367741</v>
      </c>
    </row>
    <row r="51" spans="2:4" x14ac:dyDescent="0.25">
      <c r="C51" s="24">
        <v>41.378473646250008</v>
      </c>
      <c r="D51" s="24">
        <v>104.57008431528573</v>
      </c>
    </row>
    <row r="52" spans="2:4" x14ac:dyDescent="0.25">
      <c r="C52" s="24">
        <v>46.00571707383871</v>
      </c>
      <c r="D52" s="24">
        <v>92.965845755161283</v>
      </c>
    </row>
    <row r="53" spans="2:4" x14ac:dyDescent="0.25">
      <c r="C53" s="24">
        <v>39.498900920099999</v>
      </c>
      <c r="D53" s="24">
        <v>97.649089997033343</v>
      </c>
    </row>
    <row r="54" spans="2:4" x14ac:dyDescent="0.25">
      <c r="C54" s="24">
        <v>35.062707356612904</v>
      </c>
      <c r="D54" s="24">
        <v>96.012260784354837</v>
      </c>
    </row>
    <row r="55" spans="2:4" x14ac:dyDescent="0.25">
      <c r="B55" s="22">
        <v>2015</v>
      </c>
      <c r="C55" s="24">
        <v>48.297590066133345</v>
      </c>
      <c r="D55" s="24">
        <v>98.369222953700003</v>
      </c>
    </row>
    <row r="56" spans="2:4" x14ac:dyDescent="0.25">
      <c r="C56" s="24">
        <v>46.163870139516121</v>
      </c>
      <c r="D56" s="24">
        <v>83.970754582193535</v>
      </c>
    </row>
    <row r="57" spans="2:4" x14ac:dyDescent="0.25">
      <c r="C57" s="24">
        <v>43.796569626838711</v>
      </c>
      <c r="D57" s="24">
        <v>99.619640905225793</v>
      </c>
    </row>
    <row r="58" spans="2:4" x14ac:dyDescent="0.25">
      <c r="C58" s="24">
        <v>51.671361207033343</v>
      </c>
      <c r="D58" s="24">
        <v>95.929830133733333</v>
      </c>
    </row>
    <row r="59" spans="2:4" x14ac:dyDescent="0.25">
      <c r="C59" s="24">
        <v>61.676401267612903</v>
      </c>
      <c r="D59" s="24">
        <v>103.46978032825807</v>
      </c>
    </row>
    <row r="60" spans="2:4" x14ac:dyDescent="0.25">
      <c r="C60" s="24">
        <v>88.47446225503333</v>
      </c>
      <c r="D60" s="24">
        <v>79.333924836699993</v>
      </c>
    </row>
    <row r="61" spans="2:4" x14ac:dyDescent="0.25">
      <c r="C61" s="24">
        <v>80.711247919064505</v>
      </c>
      <c r="D61" s="24">
        <v>111.36547028506452</v>
      </c>
    </row>
    <row r="62" spans="2:4" x14ac:dyDescent="0.25">
      <c r="C62" s="24">
        <v>58.327017217548381</v>
      </c>
      <c r="D62" s="24">
        <v>64.378178312870958</v>
      </c>
    </row>
    <row r="63" spans="2:4" x14ac:dyDescent="0.25">
      <c r="C63" s="24">
        <v>58.211911309586192</v>
      </c>
      <c r="D63" s="24">
        <v>74.841041498827593</v>
      </c>
    </row>
    <row r="64" spans="2:4" x14ac:dyDescent="0.25">
      <c r="C64" s="24">
        <v>55.048582324225791</v>
      </c>
      <c r="D64" s="24">
        <v>64.253361589580649</v>
      </c>
    </row>
    <row r="65" spans="2:4" x14ac:dyDescent="0.25">
      <c r="C65" s="24">
        <v>50.337451124966663</v>
      </c>
      <c r="D65" s="24">
        <v>79.8198587718</v>
      </c>
    </row>
    <row r="66" spans="2:4" x14ac:dyDescent="0.25">
      <c r="C66" s="24">
        <v>52.772583641677421</v>
      </c>
      <c r="D66" s="24">
        <v>75.119649776870972</v>
      </c>
    </row>
    <row r="67" spans="2:4" x14ac:dyDescent="0.25">
      <c r="B67" s="22">
        <v>2016</v>
      </c>
      <c r="C67" s="24">
        <v>61.893269348766673</v>
      </c>
      <c r="D67" s="24">
        <v>83.19810869216667</v>
      </c>
    </row>
    <row r="68" spans="2:4" x14ac:dyDescent="0.25">
      <c r="C68" s="24">
        <v>51.026646344290313</v>
      </c>
      <c r="D68" s="24">
        <v>48.02090697396774</v>
      </c>
    </row>
    <row r="69" spans="2:4" x14ac:dyDescent="0.25">
      <c r="C69" s="24">
        <v>63.129526007548357</v>
      </c>
      <c r="D69" s="24">
        <v>87.193969989161289</v>
      </c>
    </row>
    <row r="70" spans="2:4" x14ac:dyDescent="0.25">
      <c r="C70" s="24">
        <v>43.323290143666675</v>
      </c>
      <c r="D70" s="24">
        <v>89.239881187600005</v>
      </c>
    </row>
    <row r="71" spans="2:4" x14ac:dyDescent="0.25">
      <c r="C71" s="24">
        <v>48.206158386419354</v>
      </c>
      <c r="D71" s="24">
        <v>80.364249882161289</v>
      </c>
    </row>
    <row r="72" spans="2:4" x14ac:dyDescent="0.25">
      <c r="C72" s="24">
        <v>49.721936696766676</v>
      </c>
      <c r="D72" s="24">
        <v>38.50010837713333</v>
      </c>
    </row>
    <row r="73" spans="2:4" x14ac:dyDescent="0.25">
      <c r="C73" s="24">
        <v>55.324095006096762</v>
      </c>
      <c r="D73" s="24">
        <v>72.039787682741931</v>
      </c>
    </row>
    <row r="74" spans="2:4" x14ac:dyDescent="0.25">
      <c r="C74" s="24">
        <v>41.991971812870965</v>
      </c>
      <c r="D74" s="24">
        <v>58.397146190419356</v>
      </c>
    </row>
    <row r="75" spans="2:4" x14ac:dyDescent="0.25">
      <c r="C75" s="24">
        <v>50.369265199499992</v>
      </c>
      <c r="D75" s="24">
        <v>56.449370700357143</v>
      </c>
    </row>
    <row r="76" spans="2:4" x14ac:dyDescent="0.25">
      <c r="C76" s="24">
        <v>60.51667288774194</v>
      </c>
      <c r="D76" s="24">
        <v>39.84771891241936</v>
      </c>
    </row>
    <row r="77" spans="2:4" x14ac:dyDescent="0.25">
      <c r="C77" s="24">
        <v>64.966820395333357</v>
      </c>
      <c r="D77" s="24">
        <v>47.4941079002</v>
      </c>
    </row>
    <row r="78" spans="2:4" x14ac:dyDescent="0.25">
      <c r="C78" s="24">
        <v>56.32998638132257</v>
      </c>
      <c r="D78" s="24">
        <v>40.01948670890323</v>
      </c>
    </row>
    <row r="79" spans="2:4" x14ac:dyDescent="0.25">
      <c r="B79" s="22">
        <v>2017</v>
      </c>
      <c r="C79" s="24">
        <v>55.346543826766684</v>
      </c>
      <c r="D79" s="24">
        <v>44.677708564066663</v>
      </c>
    </row>
    <row r="80" spans="2:4" x14ac:dyDescent="0.25">
      <c r="C80" s="24">
        <v>50.728083084838723</v>
      </c>
      <c r="D80" s="24">
        <v>26.822065482612903</v>
      </c>
    </row>
    <row r="81" spans="3:4" x14ac:dyDescent="0.25">
      <c r="C81" s="24">
        <v>51.356121879580634</v>
      </c>
      <c r="D81" s="24">
        <v>49.266824356903228</v>
      </c>
    </row>
    <row r="82" spans="3:4" x14ac:dyDescent="0.25">
      <c r="C82" s="24">
        <v>48.519662125466667</v>
      </c>
      <c r="D82" s="24">
        <v>54.252872015433333</v>
      </c>
    </row>
    <row r="83" spans="3:4" x14ac:dyDescent="0.25">
      <c r="C83" s="24">
        <v>53.448063686354843</v>
      </c>
      <c r="D83" s="24">
        <v>79.062336586483866</v>
      </c>
    </row>
    <row r="84" spans="3:4" x14ac:dyDescent="0.25">
      <c r="C84" s="24">
        <v>53.701036323800004</v>
      </c>
      <c r="D84" s="24">
        <v>55.424753643366671</v>
      </c>
    </row>
    <row r="85" spans="3:4" x14ac:dyDescent="0.25">
      <c r="C85" s="24">
        <v>62.585732723870976</v>
      </c>
      <c r="D85" s="24">
        <v>63.407455591806453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1"/>
  <sheetViews>
    <sheetView workbookViewId="0">
      <selection activeCell="B4" sqref="B4"/>
    </sheetView>
  </sheetViews>
  <sheetFormatPr defaultRowHeight="15" x14ac:dyDescent="0.25"/>
  <sheetData>
    <row r="1" spans="1:29" x14ac:dyDescent="0.25">
      <c r="A1" s="22"/>
      <c r="B1" s="43" t="s">
        <v>52</v>
      </c>
      <c r="C1" s="22"/>
    </row>
    <row r="2" spans="1:29" x14ac:dyDescent="0.25">
      <c r="A2" s="22"/>
      <c r="B2" s="43" t="s">
        <v>20</v>
      </c>
      <c r="C2" s="22"/>
    </row>
    <row r="3" spans="1:29" x14ac:dyDescent="0.25">
      <c r="A3" s="22"/>
      <c r="B3" s="44" t="s">
        <v>407</v>
      </c>
      <c r="C3" s="22"/>
    </row>
    <row r="4" spans="1:29" x14ac:dyDescent="0.25">
      <c r="A4" s="45" t="s">
        <v>0</v>
      </c>
      <c r="B4" s="22" t="s">
        <v>389</v>
      </c>
      <c r="C4" s="22"/>
    </row>
    <row r="5" spans="1:29" x14ac:dyDescent="0.25">
      <c r="A5" s="45" t="s">
        <v>1</v>
      </c>
      <c r="B5" s="22"/>
      <c r="C5" s="22"/>
    </row>
    <row r="6" spans="1:29" x14ac:dyDescent="0.25">
      <c r="A6" s="45" t="s">
        <v>2</v>
      </c>
      <c r="B6" s="22" t="s">
        <v>390</v>
      </c>
      <c r="C6" s="22"/>
    </row>
    <row r="7" spans="1:29" x14ac:dyDescent="0.25">
      <c r="A7" s="45" t="s">
        <v>3</v>
      </c>
      <c r="B7" s="46" t="s">
        <v>381</v>
      </c>
      <c r="C7" s="22"/>
    </row>
    <row r="8" spans="1:29" x14ac:dyDescent="0.25">
      <c r="A8" s="45" t="s">
        <v>4</v>
      </c>
      <c r="B8" s="22" t="s">
        <v>325</v>
      </c>
      <c r="C8" s="22"/>
    </row>
    <row r="9" spans="1:29" x14ac:dyDescent="0.25">
      <c r="A9" s="45" t="s">
        <v>5</v>
      </c>
      <c r="B9" s="22"/>
      <c r="C9" s="22"/>
    </row>
    <row r="10" spans="1:29" x14ac:dyDescent="0.25">
      <c r="A10" s="47" t="s">
        <v>6</v>
      </c>
      <c r="B10" s="22"/>
      <c r="C10" s="22"/>
    </row>
    <row r="11" spans="1:29" x14ac:dyDescent="0.25">
      <c r="A11" s="48"/>
      <c r="B11" s="48"/>
      <c r="C11" s="48"/>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row>
    <row r="12" spans="1:29" s="22" customFormat="1" ht="12" x14ac:dyDescent="0.2">
      <c r="B12" s="23" t="s">
        <v>53</v>
      </c>
      <c r="C12" s="23" t="s">
        <v>321</v>
      </c>
      <c r="D12" s="23" t="s">
        <v>335</v>
      </c>
      <c r="E12" s="23" t="s">
        <v>320</v>
      </c>
    </row>
    <row r="13" spans="1:29" s="22" customFormat="1" ht="12" x14ac:dyDescent="0.2">
      <c r="B13" s="69">
        <v>42738</v>
      </c>
      <c r="C13" s="53">
        <v>0.18871373425042304</v>
      </c>
      <c r="D13" s="53">
        <v>-15.817323756321745</v>
      </c>
      <c r="E13" s="53">
        <v>4.47485317353844</v>
      </c>
    </row>
    <row r="14" spans="1:29" s="22" customFormat="1" ht="12" x14ac:dyDescent="0.2">
      <c r="B14" s="69">
        <v>42739</v>
      </c>
      <c r="C14" s="53">
        <v>-42.693499973801387</v>
      </c>
      <c r="D14" s="53">
        <v>-0.61350550553017635</v>
      </c>
      <c r="E14" s="53">
        <v>7.8900810409770594</v>
      </c>
    </row>
    <row r="15" spans="1:29" s="22" customFormat="1" ht="12" x14ac:dyDescent="0.2">
      <c r="B15" s="69">
        <v>42740</v>
      </c>
      <c r="C15" s="53">
        <v>-2.7150783115744259</v>
      </c>
      <c r="D15" s="53">
        <v>-2.0053203278749154</v>
      </c>
      <c r="E15" s="53">
        <v>-11.423206114946172</v>
      </c>
    </row>
    <row r="16" spans="1:29" s="22" customFormat="1" ht="12" x14ac:dyDescent="0.2">
      <c r="B16" s="69">
        <v>42741</v>
      </c>
      <c r="C16" s="53">
        <v>13.112257967926189</v>
      </c>
      <c r="D16" s="53">
        <v>2.3884916771962805</v>
      </c>
      <c r="E16" s="53">
        <v>3.6578083009853657</v>
      </c>
    </row>
    <row r="17" spans="2:5" s="22" customFormat="1" ht="12" x14ac:dyDescent="0.2">
      <c r="B17" s="69">
        <v>42744</v>
      </c>
      <c r="C17" s="53">
        <v>-1.0357988544438035</v>
      </c>
      <c r="D17" s="53">
        <v>-4.0353638854658698</v>
      </c>
      <c r="E17" s="53">
        <v>-1.8752700561716851</v>
      </c>
    </row>
    <row r="18" spans="2:5" s="22" customFormat="1" ht="12" x14ac:dyDescent="0.2">
      <c r="B18" s="69">
        <v>42745</v>
      </c>
      <c r="C18" s="53">
        <v>9.6447074720967141</v>
      </c>
      <c r="D18" s="53">
        <v>-1.0037286197793871</v>
      </c>
      <c r="E18" s="53">
        <v>11.983325504931885</v>
      </c>
    </row>
    <row r="19" spans="2:5" s="22" customFormat="1" ht="12" x14ac:dyDescent="0.2">
      <c r="B19" s="69">
        <v>42746</v>
      </c>
      <c r="C19" s="53">
        <v>4.2252638816764554</v>
      </c>
      <c r="D19" s="53">
        <v>1.9543665327225179</v>
      </c>
      <c r="E19" s="53">
        <v>-4.8655166989985847</v>
      </c>
    </row>
    <row r="20" spans="2:5" s="22" customFormat="1" ht="12" x14ac:dyDescent="0.2">
      <c r="B20" s="69">
        <v>42747</v>
      </c>
      <c r="C20" s="53">
        <v>-0.43679804879730444</v>
      </c>
      <c r="D20" s="53">
        <v>-1.3362544703435675</v>
      </c>
      <c r="E20" s="53">
        <v>-3.4940755028933568</v>
      </c>
    </row>
    <row r="21" spans="2:5" s="22" customFormat="1" ht="12" x14ac:dyDescent="0.2">
      <c r="B21" s="69">
        <v>42748</v>
      </c>
      <c r="C21" s="53">
        <v>-0.8561057569167474</v>
      </c>
      <c r="D21" s="53">
        <v>2.2808056426120382</v>
      </c>
      <c r="E21" s="53">
        <v>-3.0038261664096844</v>
      </c>
    </row>
    <row r="22" spans="2:5" s="22" customFormat="1" ht="12" x14ac:dyDescent="0.2">
      <c r="B22" s="69">
        <v>42751</v>
      </c>
      <c r="C22" s="53">
        <v>-70.996577299036773</v>
      </c>
      <c r="D22" s="53">
        <v>-3.5880958540597696</v>
      </c>
      <c r="E22" s="53">
        <v>-8.9166911981159895</v>
      </c>
    </row>
    <row r="23" spans="2:5" s="22" customFormat="1" ht="12" x14ac:dyDescent="0.2">
      <c r="B23" s="69">
        <v>42752</v>
      </c>
      <c r="C23" s="53">
        <v>-14.050475036370379</v>
      </c>
      <c r="D23" s="53">
        <v>-1.4859649495699623</v>
      </c>
      <c r="E23" s="53">
        <v>0.96958727901490516</v>
      </c>
    </row>
    <row r="24" spans="2:5" s="22" customFormat="1" ht="12" x14ac:dyDescent="0.2">
      <c r="B24" s="69">
        <v>42753</v>
      </c>
      <c r="C24" s="53">
        <v>158.59314366851814</v>
      </c>
      <c r="D24" s="53">
        <v>-5.547888699042347</v>
      </c>
      <c r="E24" s="53">
        <v>-20.966038219007078</v>
      </c>
    </row>
    <row r="25" spans="2:5" s="22" customFormat="1" ht="12" x14ac:dyDescent="0.2">
      <c r="B25" s="69">
        <v>42754</v>
      </c>
      <c r="C25" s="53">
        <v>2.5642218433387987</v>
      </c>
      <c r="D25" s="53">
        <v>-4.2665410122855185E-2</v>
      </c>
      <c r="E25" s="53">
        <v>41.658904054108788</v>
      </c>
    </row>
    <row r="26" spans="2:5" s="22" customFormat="1" ht="12" x14ac:dyDescent="0.2">
      <c r="B26" s="69">
        <v>42755</v>
      </c>
      <c r="C26" s="53">
        <v>-1.7491846624221874</v>
      </c>
      <c r="D26" s="53">
        <v>3.2158189869558207</v>
      </c>
      <c r="E26" s="53">
        <v>4.6516282128255648</v>
      </c>
    </row>
    <row r="27" spans="2:5" s="22" customFormat="1" ht="12" x14ac:dyDescent="0.2">
      <c r="B27" s="69">
        <v>42758</v>
      </c>
      <c r="C27" s="53">
        <v>-1.2630007814647515</v>
      </c>
      <c r="D27" s="53">
        <v>-1.0204488718933757</v>
      </c>
      <c r="E27" s="53">
        <v>9.0290678614359123</v>
      </c>
    </row>
    <row r="28" spans="2:5" s="22" customFormat="1" ht="12" x14ac:dyDescent="0.2">
      <c r="B28" s="69">
        <v>42759</v>
      </c>
      <c r="C28" s="53">
        <v>14.190616784684673</v>
      </c>
      <c r="D28" s="53">
        <v>-0.68584349949608603</v>
      </c>
      <c r="E28" s="53">
        <v>-19.647197374025904</v>
      </c>
    </row>
    <row r="29" spans="2:5" s="22" customFormat="1" ht="12" x14ac:dyDescent="0.2">
      <c r="B29" s="69">
        <v>42760</v>
      </c>
      <c r="C29" s="53">
        <v>14.738753673272287</v>
      </c>
      <c r="D29" s="53">
        <v>-1.7562587223271753</v>
      </c>
      <c r="E29" s="53">
        <v>10.197081202444803</v>
      </c>
    </row>
    <row r="30" spans="2:5" s="22" customFormat="1" ht="12" x14ac:dyDescent="0.2">
      <c r="B30" s="69">
        <v>42761</v>
      </c>
      <c r="C30" s="53">
        <v>0.4700593318774704</v>
      </c>
      <c r="D30" s="53">
        <v>-3.4214250398451274</v>
      </c>
      <c r="E30" s="53">
        <v>-2.6770049238779792</v>
      </c>
    </row>
    <row r="31" spans="2:5" s="22" customFormat="1" ht="12" x14ac:dyDescent="0.2">
      <c r="B31" s="69">
        <v>42762</v>
      </c>
      <c r="C31" s="53">
        <v>2.2631341450263909</v>
      </c>
      <c r="D31" s="53">
        <v>-1.0481771945463181</v>
      </c>
      <c r="E31" s="53">
        <v>-9.412072575017449</v>
      </c>
    </row>
    <row r="32" spans="2:5" s="22" customFormat="1" ht="12" x14ac:dyDescent="0.2">
      <c r="B32" s="69">
        <v>42765</v>
      </c>
      <c r="C32" s="53">
        <v>5.9766833901009342E-2</v>
      </c>
      <c r="D32" s="53">
        <v>-1.4646683884557365</v>
      </c>
      <c r="E32" s="53">
        <v>9.3596533461723688</v>
      </c>
    </row>
    <row r="33" spans="2:5" s="22" customFormat="1" ht="12" x14ac:dyDescent="0.2">
      <c r="B33" s="69">
        <v>42766</v>
      </c>
      <c r="C33" s="53">
        <v>4.5337244491455264</v>
      </c>
      <c r="D33" s="53">
        <v>6.833570947368961</v>
      </c>
      <c r="E33" s="53">
        <v>3.0436441548530979</v>
      </c>
    </row>
    <row r="34" spans="2:5" s="22" customFormat="1" ht="12" x14ac:dyDescent="0.2">
      <c r="B34" s="69">
        <v>42767</v>
      </c>
      <c r="C34" s="53">
        <v>50.512411547586609</v>
      </c>
      <c r="D34" s="53">
        <v>-3.6004060348731715</v>
      </c>
      <c r="E34" s="53">
        <v>-8.3285860772473459</v>
      </c>
    </row>
    <row r="35" spans="2:5" s="22" customFormat="1" ht="12" x14ac:dyDescent="0.2">
      <c r="B35" s="69">
        <v>42768</v>
      </c>
      <c r="C35" s="53">
        <v>14.002876305627154</v>
      </c>
      <c r="D35" s="53">
        <v>6.6738170204363234</v>
      </c>
      <c r="E35" s="53">
        <v>22.33407904548843</v>
      </c>
    </row>
    <row r="36" spans="2:5" s="22" customFormat="1" ht="12" x14ac:dyDescent="0.2">
      <c r="B36" s="69">
        <v>42769</v>
      </c>
      <c r="C36" s="53">
        <v>-3.9250349632579673</v>
      </c>
      <c r="D36" s="53">
        <v>1.4452763282438275</v>
      </c>
      <c r="E36" s="53">
        <v>-4.9629178096108895</v>
      </c>
    </row>
    <row r="37" spans="2:5" s="22" customFormat="1" ht="12" x14ac:dyDescent="0.2">
      <c r="B37" s="69">
        <v>42772</v>
      </c>
      <c r="C37" s="53">
        <v>-34.363420498040028</v>
      </c>
      <c r="D37" s="53">
        <v>-0.30932968544116202</v>
      </c>
      <c r="E37" s="53">
        <v>1.8092896466941122</v>
      </c>
    </row>
    <row r="38" spans="2:5" s="22" customFormat="1" ht="12" x14ac:dyDescent="0.2">
      <c r="B38" s="69">
        <v>42773</v>
      </c>
      <c r="C38" s="53">
        <v>-7.9083987776925717</v>
      </c>
      <c r="D38" s="53">
        <v>-0.10126089985893483</v>
      </c>
      <c r="E38" s="53">
        <v>-0.63262895393095819</v>
      </c>
    </row>
    <row r="39" spans="2:5" s="22" customFormat="1" ht="12" x14ac:dyDescent="0.2">
      <c r="B39" s="69">
        <v>42774</v>
      </c>
      <c r="C39" s="53">
        <v>-30.622898231024354</v>
      </c>
      <c r="D39" s="53">
        <v>0.28883244209148007</v>
      </c>
      <c r="E39" s="53">
        <v>-6.3903418396998983</v>
      </c>
    </row>
    <row r="40" spans="2:5" s="22" customFormat="1" ht="12" x14ac:dyDescent="0.2">
      <c r="B40" s="69">
        <v>42775</v>
      </c>
      <c r="C40" s="53">
        <v>-1.1184578591232563</v>
      </c>
      <c r="D40" s="53">
        <v>2.8930252702374259</v>
      </c>
      <c r="E40" s="53">
        <v>6.1295329476506177</v>
      </c>
    </row>
    <row r="41" spans="2:5" s="22" customFormat="1" ht="12" x14ac:dyDescent="0.2">
      <c r="B41" s="69">
        <v>42776</v>
      </c>
      <c r="C41" s="53">
        <v>13.726278748366227</v>
      </c>
      <c r="D41" s="53">
        <v>0.12764595348029317</v>
      </c>
      <c r="E41" s="53">
        <v>-10.48740925891456</v>
      </c>
    </row>
    <row r="42" spans="2:5" s="22" customFormat="1" ht="12" x14ac:dyDescent="0.2">
      <c r="B42" s="69">
        <v>42779</v>
      </c>
      <c r="C42" s="53">
        <v>1.8096148091544473</v>
      </c>
      <c r="D42" s="53">
        <v>-4.3917420071829856</v>
      </c>
      <c r="E42" s="53">
        <v>-6.6244838546772433</v>
      </c>
    </row>
    <row r="43" spans="2:5" s="22" customFormat="1" ht="12" x14ac:dyDescent="0.2">
      <c r="B43" s="69">
        <v>42780</v>
      </c>
      <c r="C43" s="53">
        <v>-0.96474744759148523</v>
      </c>
      <c r="D43" s="53">
        <v>-0.74526779625584405</v>
      </c>
      <c r="E43" s="53">
        <v>0.3054115101962962</v>
      </c>
    </row>
    <row r="44" spans="2:5" s="22" customFormat="1" ht="12" x14ac:dyDescent="0.2">
      <c r="B44" s="69">
        <v>42781</v>
      </c>
      <c r="C44" s="53">
        <v>7.8412333859726679</v>
      </c>
      <c r="D44" s="53">
        <v>-0.65886519168930624</v>
      </c>
      <c r="E44" s="53">
        <v>12.502775222810737</v>
      </c>
    </row>
    <row r="45" spans="2:5" s="22" customFormat="1" ht="12" x14ac:dyDescent="0.2">
      <c r="B45" s="69">
        <v>42782</v>
      </c>
      <c r="C45" s="53">
        <v>1.6466294952007354</v>
      </c>
      <c r="D45" s="53">
        <v>-1.2351897789948607</v>
      </c>
      <c r="E45" s="53">
        <v>-8.6295847311888547</v>
      </c>
    </row>
    <row r="46" spans="2:5" s="22" customFormat="1" ht="12" x14ac:dyDescent="0.2">
      <c r="B46" s="69">
        <v>42783</v>
      </c>
      <c r="C46" s="53">
        <v>46.866184887973318</v>
      </c>
      <c r="D46" s="53">
        <v>0.33445522925419358</v>
      </c>
      <c r="E46" s="53">
        <v>4.6343721073742739</v>
      </c>
    </row>
    <row r="47" spans="2:5" s="22" customFormat="1" ht="12" x14ac:dyDescent="0.2">
      <c r="B47" s="69">
        <v>42786</v>
      </c>
      <c r="C47" s="53">
        <v>-0.12084081293459725</v>
      </c>
      <c r="D47" s="53">
        <v>0.23788595702167736</v>
      </c>
      <c r="E47" s="53">
        <v>15.66996933238971</v>
      </c>
    </row>
    <row r="48" spans="2:5" s="22" customFormat="1" ht="12" x14ac:dyDescent="0.2">
      <c r="B48" s="69">
        <v>42787</v>
      </c>
      <c r="C48" s="53">
        <v>7.8999596670981109</v>
      </c>
      <c r="D48" s="53">
        <v>-2.4234624017711814</v>
      </c>
      <c r="E48" s="53">
        <v>-1.0120838219548234</v>
      </c>
    </row>
    <row r="49" spans="2:5" s="22" customFormat="1" ht="12" x14ac:dyDescent="0.2">
      <c r="B49" s="69">
        <v>42788</v>
      </c>
      <c r="C49" s="53">
        <v>-20.833525357457926</v>
      </c>
      <c r="D49" s="53">
        <v>-2.9599948997737768</v>
      </c>
      <c r="E49" s="53">
        <v>-11.084498699425682</v>
      </c>
    </row>
    <row r="50" spans="2:5" s="22" customFormat="1" ht="12" x14ac:dyDescent="0.2">
      <c r="B50" s="69">
        <v>42789</v>
      </c>
      <c r="C50" s="53">
        <v>-0.66922886198188536</v>
      </c>
      <c r="D50" s="53">
        <v>0.37951543012677558</v>
      </c>
      <c r="E50" s="53">
        <v>11.92179580014483</v>
      </c>
    </row>
    <row r="51" spans="2:5" s="22" customFormat="1" ht="12" x14ac:dyDescent="0.2">
      <c r="B51" s="69">
        <v>42790</v>
      </c>
      <c r="C51" s="53">
        <v>-1.6354508915505162</v>
      </c>
      <c r="D51" s="53">
        <v>0.52754820141756031</v>
      </c>
      <c r="E51" s="53">
        <v>1.3379570922077644</v>
      </c>
    </row>
    <row r="52" spans="2:5" s="22" customFormat="1" ht="12" x14ac:dyDescent="0.2">
      <c r="B52" s="69">
        <v>42793</v>
      </c>
      <c r="C52" s="53">
        <v>10.331623591591011</v>
      </c>
      <c r="D52" s="53">
        <v>3.9029651027555623E-2</v>
      </c>
      <c r="E52" s="53">
        <v>-8.764492568568361</v>
      </c>
    </row>
    <row r="53" spans="2:5" s="22" customFormat="1" ht="12" x14ac:dyDescent="0.2">
      <c r="B53" s="69">
        <v>42794</v>
      </c>
      <c r="C53" s="53">
        <v>5.5748001044958695</v>
      </c>
      <c r="D53" s="53">
        <v>1.8246162474782945</v>
      </c>
      <c r="E53" s="53">
        <v>2.9614286514023425</v>
      </c>
    </row>
    <row r="54" spans="2:5" s="22" customFormat="1" ht="12" x14ac:dyDescent="0.2">
      <c r="B54" s="69">
        <v>42795</v>
      </c>
      <c r="C54" s="53">
        <v>-13.532037389062523</v>
      </c>
      <c r="D54" s="53">
        <v>-7.5370408480737279</v>
      </c>
      <c r="E54" s="53">
        <v>-0.4784688995215336</v>
      </c>
    </row>
    <row r="55" spans="2:5" s="22" customFormat="1" ht="12" x14ac:dyDescent="0.2">
      <c r="B55" s="69">
        <v>42796</v>
      </c>
      <c r="C55" s="53">
        <v>38.17162348936867</v>
      </c>
      <c r="D55" s="53">
        <v>13.08594705655417</v>
      </c>
      <c r="E55" s="53">
        <v>1.0434877622377714</v>
      </c>
    </row>
    <row r="56" spans="2:5" s="22" customFormat="1" ht="12" x14ac:dyDescent="0.2">
      <c r="B56" s="69">
        <v>42797</v>
      </c>
      <c r="C56" s="53">
        <v>4.07706838814339</v>
      </c>
      <c r="D56" s="53">
        <v>-0.57142351212854381</v>
      </c>
      <c r="E56" s="53">
        <v>-9.464720194647203</v>
      </c>
    </row>
    <row r="57" spans="2:5" s="22" customFormat="1" ht="12" x14ac:dyDescent="0.2">
      <c r="B57" s="69">
        <v>42800</v>
      </c>
      <c r="C57" s="53">
        <v>-1.9441425524657774</v>
      </c>
      <c r="D57" s="53">
        <v>-1.3436371076440357</v>
      </c>
      <c r="E57" s="53">
        <v>3.0398041147839505</v>
      </c>
    </row>
    <row r="58" spans="2:5" s="22" customFormat="1" ht="12" x14ac:dyDescent="0.2">
      <c r="B58" s="69">
        <v>42801</v>
      </c>
      <c r="C58" s="53">
        <v>0.50437600108692582</v>
      </c>
      <c r="D58" s="53">
        <v>-0.27905453839704997</v>
      </c>
      <c r="E58" s="53">
        <v>-2.7066971918741078</v>
      </c>
    </row>
    <row r="59" spans="2:5" s="22" customFormat="1" ht="12" x14ac:dyDescent="0.2">
      <c r="B59" s="69">
        <v>42802</v>
      </c>
      <c r="C59" s="53">
        <v>-48.534842736817133</v>
      </c>
      <c r="D59" s="53">
        <v>0.32548882705172311</v>
      </c>
      <c r="E59" s="53">
        <v>6.0078038900306829</v>
      </c>
    </row>
    <row r="60" spans="2:5" s="22" customFormat="1" ht="12" x14ac:dyDescent="0.2">
      <c r="B60" s="69">
        <v>42803</v>
      </c>
      <c r="C60" s="53">
        <v>1.9823247337350303</v>
      </c>
      <c r="D60" s="53">
        <v>0.17496570846469162</v>
      </c>
      <c r="E60" s="53">
        <v>9.1767350379319943</v>
      </c>
    </row>
    <row r="61" spans="2:5" s="22" customFormat="1" ht="12" x14ac:dyDescent="0.2">
      <c r="B61" s="69">
        <v>42804</v>
      </c>
      <c r="C61" s="53">
        <v>10.986321134781507</v>
      </c>
      <c r="D61" s="53">
        <v>0.65564535550917125</v>
      </c>
      <c r="E61" s="53">
        <v>-3.6390776199299979</v>
      </c>
    </row>
    <row r="62" spans="2:5" s="22" customFormat="1" ht="12" x14ac:dyDescent="0.2">
      <c r="B62" s="69">
        <v>42807</v>
      </c>
      <c r="C62" s="53">
        <v>0</v>
      </c>
      <c r="D62" s="53">
        <v>-2.3858055604169426</v>
      </c>
      <c r="E62" s="53">
        <v>-7.6758720153837885</v>
      </c>
    </row>
    <row r="63" spans="2:5" s="22" customFormat="1" ht="12" x14ac:dyDescent="0.2">
      <c r="B63" s="69">
        <v>42808</v>
      </c>
      <c r="C63" s="53">
        <v>-5.9721177314265734</v>
      </c>
      <c r="D63" s="53">
        <v>-1.258041726083825</v>
      </c>
      <c r="E63" s="53">
        <v>-0.71742652163850895</v>
      </c>
    </row>
    <row r="64" spans="2:5" s="22" customFormat="1" ht="12" x14ac:dyDescent="0.2">
      <c r="B64" s="69">
        <v>42809</v>
      </c>
      <c r="C64" s="53">
        <v>11.791908251457684</v>
      </c>
      <c r="D64" s="53">
        <v>-0.14326781126531296</v>
      </c>
      <c r="E64" s="53">
        <v>-13.80244755244755</v>
      </c>
    </row>
    <row r="65" spans="2:5" s="22" customFormat="1" ht="12" x14ac:dyDescent="0.2">
      <c r="B65" s="69">
        <v>42810</v>
      </c>
      <c r="C65" s="53">
        <v>33.072139608904251</v>
      </c>
      <c r="D65" s="53">
        <v>-2.6214387819876395</v>
      </c>
      <c r="E65" s="53">
        <v>16.732582902342564</v>
      </c>
    </row>
    <row r="66" spans="2:5" s="22" customFormat="1" ht="12" x14ac:dyDescent="0.2">
      <c r="B66" s="69">
        <v>42811</v>
      </c>
      <c r="C66" s="53">
        <v>20.854510536637626</v>
      </c>
      <c r="D66" s="53">
        <v>1.0910001166895222</v>
      </c>
      <c r="E66" s="53">
        <v>-3.3620015637216616</v>
      </c>
    </row>
    <row r="67" spans="2:5" s="22" customFormat="1" ht="12" x14ac:dyDescent="0.2">
      <c r="B67" s="69">
        <v>42814</v>
      </c>
      <c r="C67" s="53">
        <v>3.3142574321542329</v>
      </c>
      <c r="D67" s="53">
        <v>-1.2317312836568672</v>
      </c>
      <c r="E67" s="53">
        <v>-21.3502337288745</v>
      </c>
    </row>
    <row r="68" spans="2:5" s="22" customFormat="1" ht="12" x14ac:dyDescent="0.2">
      <c r="B68" s="69">
        <v>42815</v>
      </c>
      <c r="C68" s="53">
        <v>0.27478872426256462</v>
      </c>
      <c r="D68" s="53">
        <v>-2.0430429954975682</v>
      </c>
      <c r="E68" s="53">
        <v>34.579190002666984</v>
      </c>
    </row>
    <row r="69" spans="2:5" s="22" customFormat="1" ht="12" x14ac:dyDescent="0.2">
      <c r="B69" s="69">
        <v>42816</v>
      </c>
      <c r="C69" s="53">
        <v>1.0907353582082502</v>
      </c>
      <c r="D69" s="53">
        <v>-2.9788819853144299</v>
      </c>
      <c r="E69" s="53">
        <v>-3.4623333238966159</v>
      </c>
    </row>
    <row r="70" spans="2:5" s="22" customFormat="1" ht="12" x14ac:dyDescent="0.2">
      <c r="B70" s="69">
        <v>42817</v>
      </c>
      <c r="C70" s="53">
        <v>2.9180976102205491E-2</v>
      </c>
      <c r="D70" s="53">
        <v>0.67602882605621861</v>
      </c>
      <c r="E70" s="53">
        <v>5.7947214076246256</v>
      </c>
    </row>
    <row r="71" spans="2:5" s="22" customFormat="1" ht="12" x14ac:dyDescent="0.2">
      <c r="B71" s="69">
        <v>42818</v>
      </c>
      <c r="C71" s="53">
        <v>-1.1082095109377077</v>
      </c>
      <c r="D71" s="53">
        <v>5.5785717270984136E-2</v>
      </c>
      <c r="E71" s="53">
        <v>1.2445947444284178</v>
      </c>
    </row>
    <row r="72" spans="2:5" s="22" customFormat="1" ht="12" x14ac:dyDescent="0.2">
      <c r="B72" s="69">
        <v>42821</v>
      </c>
      <c r="C72" s="53">
        <v>-0.94953601180934877</v>
      </c>
      <c r="D72" s="53">
        <v>-1.335046101577364</v>
      </c>
      <c r="E72" s="53">
        <v>-11.953456536618756</v>
      </c>
    </row>
    <row r="73" spans="2:5" s="22" customFormat="1" ht="12" x14ac:dyDescent="0.2">
      <c r="B73" s="69">
        <v>42822</v>
      </c>
      <c r="C73" s="53">
        <v>0.63465817105403666</v>
      </c>
      <c r="D73" s="53">
        <v>-3.8536440318320486</v>
      </c>
      <c r="E73" s="53">
        <v>3.4205043689169434</v>
      </c>
    </row>
    <row r="74" spans="2:5" s="22" customFormat="1" ht="12" x14ac:dyDescent="0.2">
      <c r="B74" s="69">
        <v>42823</v>
      </c>
      <c r="C74" s="53">
        <v>16.17006404050332</v>
      </c>
      <c r="D74" s="53">
        <v>-11.348398191177612</v>
      </c>
      <c r="E74" s="53">
        <v>4.9490363510628743</v>
      </c>
    </row>
    <row r="75" spans="2:5" s="22" customFormat="1" ht="12" x14ac:dyDescent="0.2">
      <c r="B75" s="69">
        <v>42824</v>
      </c>
      <c r="C75" s="53">
        <v>0.45092169603961896</v>
      </c>
      <c r="D75" s="53">
        <v>3.0279396270532777</v>
      </c>
      <c r="E75" s="53">
        <v>6.6236928806761242</v>
      </c>
    </row>
    <row r="76" spans="2:5" s="22" customFormat="1" ht="12" x14ac:dyDescent="0.2">
      <c r="B76" s="69">
        <v>42825</v>
      </c>
      <c r="C76" s="53">
        <v>0.54951878802607101</v>
      </c>
      <c r="D76" s="53">
        <v>22.742411375035367</v>
      </c>
      <c r="E76" s="53">
        <v>-25.351317946099904</v>
      </c>
    </row>
    <row r="77" spans="2:5" s="22" customFormat="1" ht="12" x14ac:dyDescent="0.2">
      <c r="B77" s="69">
        <v>42828</v>
      </c>
      <c r="C77" s="53">
        <v>31.226261974010725</v>
      </c>
      <c r="D77" s="53">
        <v>25.625024807406248</v>
      </c>
      <c r="E77" s="53">
        <v>27.478223310056869</v>
      </c>
    </row>
    <row r="78" spans="2:5" s="22" customFormat="1" ht="12" x14ac:dyDescent="0.2">
      <c r="B78" s="69">
        <v>42829</v>
      </c>
      <c r="C78" s="53">
        <v>-0.59313445996374003</v>
      </c>
      <c r="D78" s="53">
        <v>-22.225099020064565</v>
      </c>
      <c r="E78" s="53">
        <v>12.076462615766893</v>
      </c>
    </row>
    <row r="79" spans="2:5" s="22" customFormat="1" ht="12" x14ac:dyDescent="0.2">
      <c r="B79" s="69">
        <v>42830</v>
      </c>
      <c r="C79" s="53">
        <v>4.0580202504196361</v>
      </c>
      <c r="D79" s="53">
        <v>0.22379095737912191</v>
      </c>
      <c r="E79" s="53">
        <v>7.5580077091674802E-2</v>
      </c>
    </row>
    <row r="80" spans="2:5" s="22" customFormat="1" ht="12" x14ac:dyDescent="0.2">
      <c r="B80" s="69">
        <v>42831</v>
      </c>
      <c r="C80" s="53">
        <v>-2.5271403502721279</v>
      </c>
      <c r="D80" s="53">
        <v>-0.50631655045531021</v>
      </c>
      <c r="E80" s="53">
        <v>-8.5945170304357674</v>
      </c>
    </row>
    <row r="81" spans="2:5" s="22" customFormat="1" ht="12" x14ac:dyDescent="0.2">
      <c r="B81" s="69">
        <v>42832</v>
      </c>
      <c r="C81" s="53">
        <v>1.1771392281292314</v>
      </c>
      <c r="D81" s="53">
        <v>-1.685670990415411</v>
      </c>
      <c r="E81" s="53">
        <v>-6.6650141838111798</v>
      </c>
    </row>
    <row r="82" spans="2:5" s="22" customFormat="1" ht="12" x14ac:dyDescent="0.2">
      <c r="B82" s="69">
        <v>42835</v>
      </c>
      <c r="C82" s="53">
        <v>1.8808964847662368</v>
      </c>
      <c r="D82" s="53">
        <v>0.85459601802582164</v>
      </c>
      <c r="E82" s="53">
        <v>5.5917849449673929</v>
      </c>
    </row>
    <row r="83" spans="2:5" s="22" customFormat="1" ht="12" x14ac:dyDescent="0.2">
      <c r="B83" s="69">
        <v>42836</v>
      </c>
      <c r="C83" s="53">
        <v>3.7759999668973032</v>
      </c>
      <c r="D83" s="53">
        <v>3.3006489538964345</v>
      </c>
      <c r="E83" s="53">
        <v>8.8335568969371892</v>
      </c>
    </row>
    <row r="84" spans="2:5" s="22" customFormat="1" ht="12" x14ac:dyDescent="0.2">
      <c r="B84" s="69">
        <v>42837</v>
      </c>
      <c r="C84" s="53">
        <v>-71.82890717666946</v>
      </c>
      <c r="D84" s="53">
        <v>0.19703731016220694</v>
      </c>
      <c r="E84" s="53">
        <v>-1.5380665040441666</v>
      </c>
    </row>
    <row r="85" spans="2:5" s="22" customFormat="1" ht="12" x14ac:dyDescent="0.2">
      <c r="B85" s="69">
        <v>42843</v>
      </c>
      <c r="C85" s="53">
        <v>-48.507735424894804</v>
      </c>
      <c r="D85" s="53">
        <v>-0.41085516680622325</v>
      </c>
      <c r="E85" s="53">
        <v>-13.45642309497731</v>
      </c>
    </row>
    <row r="86" spans="2:5" s="22" customFormat="1" ht="12" x14ac:dyDescent="0.2">
      <c r="B86" s="69">
        <v>42844</v>
      </c>
      <c r="C86" s="53">
        <v>150.86163011369521</v>
      </c>
      <c r="D86" s="53">
        <v>-2.6714638917519906</v>
      </c>
      <c r="E86" s="53">
        <v>1.2806605194961795</v>
      </c>
    </row>
    <row r="87" spans="2:5" s="22" customFormat="1" ht="12" x14ac:dyDescent="0.2">
      <c r="B87" s="69">
        <v>42846</v>
      </c>
      <c r="C87" s="53">
        <v>33.061617276926292</v>
      </c>
      <c r="D87" s="53">
        <v>0.86515884237614582</v>
      </c>
      <c r="E87" s="53">
        <v>12.760703341168078</v>
      </c>
    </row>
    <row r="88" spans="2:5" s="22" customFormat="1" ht="12" x14ac:dyDescent="0.2">
      <c r="B88" s="69">
        <v>42849</v>
      </c>
      <c r="C88" s="53">
        <v>-8.0770003586439607</v>
      </c>
      <c r="D88" s="53">
        <v>3.3194795362486484</v>
      </c>
      <c r="E88" s="53">
        <v>-10.047493403693931</v>
      </c>
    </row>
    <row r="89" spans="2:5" s="22" customFormat="1" ht="12" x14ac:dyDescent="0.2">
      <c r="B89" s="69">
        <v>42850</v>
      </c>
      <c r="C89" s="53">
        <v>5.6255011890271378</v>
      </c>
      <c r="D89" s="53">
        <v>-1.7565811421212385</v>
      </c>
      <c r="E89" s="53">
        <v>20.523876569283118</v>
      </c>
    </row>
    <row r="90" spans="2:5" s="22" customFormat="1" ht="12" x14ac:dyDescent="0.2">
      <c r="B90" s="69">
        <v>42851</v>
      </c>
      <c r="C90" s="53">
        <v>-10.601987368431121</v>
      </c>
      <c r="D90" s="53">
        <v>-1.9955969723562839</v>
      </c>
      <c r="E90" s="53">
        <v>-15.232787364014699</v>
      </c>
    </row>
    <row r="91" spans="2:5" s="22" customFormat="1" ht="12" x14ac:dyDescent="0.2">
      <c r="B91" s="69">
        <v>42852</v>
      </c>
      <c r="C91" s="53">
        <v>1.3137941035818557</v>
      </c>
      <c r="D91" s="53">
        <v>-3.7507594920033527</v>
      </c>
      <c r="E91" s="53">
        <v>2.965834051105376</v>
      </c>
    </row>
    <row r="92" spans="2:5" s="22" customFormat="1" ht="12" x14ac:dyDescent="0.2">
      <c r="B92" s="69">
        <v>42853</v>
      </c>
      <c r="C92" s="53">
        <v>4.73035810731679</v>
      </c>
      <c r="D92" s="53">
        <v>-1.0753183105740693</v>
      </c>
      <c r="E92" s="53">
        <v>3.3795276468783886</v>
      </c>
    </row>
    <row r="93" spans="2:5" s="22" customFormat="1" ht="12" x14ac:dyDescent="0.2">
      <c r="B93" s="69">
        <v>42856</v>
      </c>
      <c r="C93" s="53">
        <v>60.99882203418305</v>
      </c>
      <c r="D93" s="53">
        <v>4.5907956568625341</v>
      </c>
      <c r="E93" s="53">
        <v>0</v>
      </c>
    </row>
    <row r="94" spans="2:5" s="22" customFormat="1" ht="12" x14ac:dyDescent="0.2">
      <c r="B94" s="69">
        <v>42857</v>
      </c>
      <c r="C94" s="53">
        <v>-41.312257810779464</v>
      </c>
      <c r="D94" s="53">
        <v>-3.1220696571522155</v>
      </c>
      <c r="E94" s="53">
        <v>-6.3654753877275816</v>
      </c>
    </row>
    <row r="95" spans="2:5" s="22" customFormat="1" ht="12" x14ac:dyDescent="0.2">
      <c r="B95" s="69">
        <v>42858</v>
      </c>
      <c r="C95" s="53">
        <v>-15.651061086497975</v>
      </c>
      <c r="D95" s="53">
        <v>6.073238811174253</v>
      </c>
      <c r="E95" s="53">
        <v>4.7270632291516623</v>
      </c>
    </row>
    <row r="96" spans="2:5" s="22" customFormat="1" ht="12" x14ac:dyDescent="0.2">
      <c r="B96" s="69">
        <v>42859</v>
      </c>
      <c r="C96" s="53">
        <v>-16.878605686090463</v>
      </c>
      <c r="D96" s="53">
        <v>-1.3648317120621312</v>
      </c>
      <c r="E96" s="53">
        <v>1.2240070414787141</v>
      </c>
    </row>
    <row r="97" spans="2:5" s="22" customFormat="1" ht="12" x14ac:dyDescent="0.2">
      <c r="B97" s="69">
        <v>42860</v>
      </c>
      <c r="C97" s="53">
        <v>-6.0762333219322002</v>
      </c>
      <c r="D97" s="53">
        <v>0.16585344757331644</v>
      </c>
      <c r="E97" s="53">
        <v>-9.0785576478900065</v>
      </c>
    </row>
    <row r="98" spans="2:5" s="22" customFormat="1" ht="12" x14ac:dyDescent="0.2">
      <c r="B98" s="69">
        <v>42863</v>
      </c>
      <c r="C98" s="53">
        <v>2.3006368605907213</v>
      </c>
      <c r="D98" s="53">
        <v>1.5021604412856382</v>
      </c>
      <c r="E98" s="53">
        <v>-1.5361625821876834</v>
      </c>
    </row>
    <row r="99" spans="2:5" s="22" customFormat="1" ht="12" x14ac:dyDescent="0.2">
      <c r="B99" s="69">
        <v>42864</v>
      </c>
      <c r="C99" s="53">
        <v>96.484429624823903</v>
      </c>
      <c r="D99" s="53">
        <v>-0.63870054216635941</v>
      </c>
      <c r="E99" s="53">
        <v>-0.79524069689795862</v>
      </c>
    </row>
    <row r="100" spans="2:5" s="22" customFormat="1" ht="12" x14ac:dyDescent="0.2">
      <c r="B100" s="69">
        <v>42865</v>
      </c>
      <c r="C100" s="53">
        <v>-1.5893387094756739</v>
      </c>
      <c r="D100" s="53">
        <v>-0.71110580506801302</v>
      </c>
      <c r="E100" s="53">
        <v>1.7959858034512388</v>
      </c>
    </row>
    <row r="101" spans="2:5" s="22" customFormat="1" ht="12" x14ac:dyDescent="0.2">
      <c r="B101" s="69">
        <v>42866</v>
      </c>
      <c r="C101" s="53">
        <v>0.90233763874163486</v>
      </c>
      <c r="D101" s="53">
        <v>2.3129542234580303</v>
      </c>
      <c r="E101" s="53">
        <v>14.306753629286773</v>
      </c>
    </row>
    <row r="102" spans="2:5" s="22" customFormat="1" ht="12" x14ac:dyDescent="0.2">
      <c r="B102" s="69">
        <v>42870</v>
      </c>
      <c r="C102" s="53">
        <v>-61.283329449607393</v>
      </c>
      <c r="D102" s="53">
        <v>0.61205192614299797</v>
      </c>
      <c r="E102" s="53">
        <v>-7.633246562015195</v>
      </c>
    </row>
    <row r="103" spans="2:5" s="22" customFormat="1" ht="12" x14ac:dyDescent="0.2">
      <c r="B103" s="69">
        <v>42871</v>
      </c>
      <c r="C103" s="53">
        <v>27.096241160907276</v>
      </c>
      <c r="D103" s="53">
        <v>-0.78044921958611013</v>
      </c>
      <c r="E103" s="53">
        <v>7.9366886813937665</v>
      </c>
    </row>
    <row r="104" spans="2:5" s="22" customFormat="1" ht="12" x14ac:dyDescent="0.2">
      <c r="B104" s="69">
        <v>42872</v>
      </c>
      <c r="C104" s="53">
        <v>180.67180305277805</v>
      </c>
      <c r="D104" s="53">
        <v>-3.7406908851315368</v>
      </c>
      <c r="E104" s="53">
        <v>0</v>
      </c>
    </row>
    <row r="105" spans="2:5" s="22" customFormat="1" ht="12" x14ac:dyDescent="0.2">
      <c r="B105" s="69">
        <v>42873</v>
      </c>
      <c r="C105" s="53">
        <v>2.1193496500744313</v>
      </c>
      <c r="D105" s="53">
        <v>0.55393860729537892</v>
      </c>
      <c r="E105" s="53">
        <v>-6.5117628441818791</v>
      </c>
    </row>
    <row r="106" spans="2:5" s="22" customFormat="1" ht="12" x14ac:dyDescent="0.2">
      <c r="B106" s="69">
        <v>42874</v>
      </c>
      <c r="C106" s="53">
        <v>6.4861075266884338</v>
      </c>
      <c r="D106" s="53">
        <v>1.1665158909175632</v>
      </c>
      <c r="E106" s="53">
        <v>-7.7749880102688573</v>
      </c>
    </row>
    <row r="107" spans="2:5" s="22" customFormat="1" ht="12" x14ac:dyDescent="0.2">
      <c r="B107" s="69">
        <v>42877</v>
      </c>
      <c r="C107" s="53">
        <v>-1.0563844139867107</v>
      </c>
      <c r="D107" s="53">
        <v>1.018621360337435</v>
      </c>
      <c r="E107" s="53">
        <v>13.468538741549651</v>
      </c>
    </row>
    <row r="108" spans="2:5" s="22" customFormat="1" ht="12" x14ac:dyDescent="0.2">
      <c r="B108" s="69">
        <v>42878</v>
      </c>
      <c r="C108" s="53">
        <v>3.1589424215493711</v>
      </c>
      <c r="D108" s="53">
        <v>-2.2995574137119612</v>
      </c>
      <c r="E108" s="53">
        <v>-1.064862241872</v>
      </c>
    </row>
    <row r="109" spans="2:5" s="22" customFormat="1" ht="12" x14ac:dyDescent="0.2">
      <c r="B109" s="69">
        <v>42879</v>
      </c>
      <c r="C109" s="53">
        <v>-57.054545082302674</v>
      </c>
      <c r="D109" s="53">
        <v>-1.9992663347785045</v>
      </c>
      <c r="E109" s="53">
        <v>-9.1582876917627232</v>
      </c>
    </row>
    <row r="110" spans="2:5" s="22" customFormat="1" ht="12" x14ac:dyDescent="0.2">
      <c r="B110" s="69">
        <v>42884</v>
      </c>
      <c r="C110" s="53">
        <v>-1.9199245276117383</v>
      </c>
      <c r="D110" s="53">
        <v>1.1117593230746126</v>
      </c>
      <c r="E110" s="53">
        <v>-0.92687023816665493</v>
      </c>
    </row>
    <row r="111" spans="2:5" s="22" customFormat="1" ht="12" x14ac:dyDescent="0.2">
      <c r="B111" s="69">
        <v>42885</v>
      </c>
      <c r="C111" s="53">
        <v>-2.9128147930943982</v>
      </c>
      <c r="D111" s="53">
        <v>-0.27872890831436292</v>
      </c>
      <c r="E111" s="53">
        <v>12.319476823397624</v>
      </c>
    </row>
    <row r="112" spans="2:5" s="22" customFormat="1" ht="12" x14ac:dyDescent="0.2">
      <c r="B112" s="69">
        <v>42886</v>
      </c>
      <c r="C112" s="53">
        <v>4.6762352177986743</v>
      </c>
      <c r="D112" s="53">
        <v>-3.4319874775714521</v>
      </c>
      <c r="E112" s="53">
        <v>-19.796215429403208</v>
      </c>
    </row>
    <row r="113" spans="2:5" s="22" customFormat="1" ht="12" x14ac:dyDescent="0.2">
      <c r="B113" s="69">
        <v>42887</v>
      </c>
      <c r="C113" s="53">
        <v>17.247807994021681</v>
      </c>
      <c r="D113" s="53">
        <v>2.2047694738398738</v>
      </c>
      <c r="E113" s="53">
        <v>13.578006318478186</v>
      </c>
    </row>
    <row r="114" spans="2:5" s="22" customFormat="1" ht="12" x14ac:dyDescent="0.2">
      <c r="B114" s="69">
        <v>42888</v>
      </c>
      <c r="C114" s="53">
        <v>14.862108549333852</v>
      </c>
      <c r="D114" s="53">
        <v>-2.8946496910945752</v>
      </c>
      <c r="E114" s="53">
        <v>9.7324968929395794</v>
      </c>
    </row>
    <row r="115" spans="2:5" s="22" customFormat="1" ht="12" x14ac:dyDescent="0.2">
      <c r="B115" s="69">
        <v>42892</v>
      </c>
      <c r="C115" s="53">
        <v>14.587891530923859</v>
      </c>
      <c r="D115" s="53">
        <v>10.860343312541755</v>
      </c>
      <c r="E115" s="53">
        <v>9.6809858965024365</v>
      </c>
    </row>
    <row r="116" spans="2:5" s="22" customFormat="1" ht="12" x14ac:dyDescent="0.2">
      <c r="B116" s="69">
        <v>42893</v>
      </c>
      <c r="C116" s="53">
        <v>-17.187804585135869</v>
      </c>
      <c r="D116" s="53">
        <v>-1.0792723946251415</v>
      </c>
      <c r="E116" s="53">
        <v>-19.710864701398968</v>
      </c>
    </row>
    <row r="117" spans="2:5" s="22" customFormat="1" ht="12" x14ac:dyDescent="0.2">
      <c r="B117" s="69">
        <v>42894</v>
      </c>
      <c r="C117" s="53">
        <v>-9.6112479772053394</v>
      </c>
      <c r="D117" s="53">
        <v>-0.4088251557757383</v>
      </c>
      <c r="E117" s="53">
        <v>0.43483586477217617</v>
      </c>
    </row>
    <row r="118" spans="2:5" s="22" customFormat="1" ht="12" x14ac:dyDescent="0.2">
      <c r="B118" s="69">
        <v>42895</v>
      </c>
      <c r="C118" s="53">
        <v>-3.488272971355455</v>
      </c>
      <c r="D118" s="53">
        <v>-0.35594153351143909</v>
      </c>
      <c r="E118" s="53">
        <v>11.113482529422525</v>
      </c>
    </row>
    <row r="119" spans="2:5" s="22" customFormat="1" ht="12" x14ac:dyDescent="0.2">
      <c r="B119" s="69">
        <v>42898</v>
      </c>
      <c r="C119" s="53">
        <v>-8.0488314754478925</v>
      </c>
      <c r="D119" s="53">
        <v>4.2584969079362267E-2</v>
      </c>
      <c r="E119" s="53">
        <v>3.9157039760722157</v>
      </c>
    </row>
    <row r="120" spans="2:5" s="22" customFormat="1" ht="12" x14ac:dyDescent="0.2">
      <c r="B120" s="69">
        <v>42899</v>
      </c>
      <c r="C120" s="53">
        <v>28.781221542106916</v>
      </c>
      <c r="D120" s="53">
        <v>-1.1464092246270319</v>
      </c>
      <c r="E120" s="53">
        <v>-5.2495378927911229</v>
      </c>
    </row>
    <row r="121" spans="2:5" s="22" customFormat="1" ht="12" x14ac:dyDescent="0.2">
      <c r="B121" s="69">
        <v>42900</v>
      </c>
      <c r="C121" s="53">
        <v>-21.478340396816588</v>
      </c>
      <c r="D121" s="53">
        <v>1.1924414661364846</v>
      </c>
      <c r="E121" s="53">
        <v>2.7534697062594038</v>
      </c>
    </row>
    <row r="122" spans="2:5" s="22" customFormat="1" ht="12" x14ac:dyDescent="0.2">
      <c r="B122" s="69">
        <v>42901</v>
      </c>
      <c r="C122" s="53">
        <v>59.995845210595533</v>
      </c>
      <c r="D122" s="53">
        <v>-0.82334560591589279</v>
      </c>
      <c r="E122" s="53">
        <v>-3.3848657445077257</v>
      </c>
    </row>
    <row r="123" spans="2:5" s="22" customFormat="1" ht="12" x14ac:dyDescent="0.2">
      <c r="B123" s="69">
        <v>42902</v>
      </c>
      <c r="C123" s="53">
        <v>-20.223401401323649</v>
      </c>
      <c r="D123" s="53">
        <v>-23.765787960084605</v>
      </c>
      <c r="E123" s="53">
        <v>1.237998989388589</v>
      </c>
    </row>
    <row r="124" spans="2:5" s="22" customFormat="1" ht="12" x14ac:dyDescent="0.2">
      <c r="B124" s="69">
        <v>42905</v>
      </c>
      <c r="C124" s="53">
        <v>1.6841892953865401</v>
      </c>
      <c r="D124" s="53">
        <v>27.656101608942141</v>
      </c>
      <c r="E124" s="53">
        <v>-9.8022904361811278</v>
      </c>
    </row>
    <row r="125" spans="2:5" s="22" customFormat="1" ht="12" x14ac:dyDescent="0.2">
      <c r="B125" s="69">
        <v>42906</v>
      </c>
      <c r="C125" s="53">
        <v>21.661015352454104</v>
      </c>
      <c r="D125" s="53">
        <v>-0.48640711388225899</v>
      </c>
      <c r="E125" s="53">
        <v>8.601819970486968</v>
      </c>
    </row>
    <row r="126" spans="2:5" s="22" customFormat="1" ht="12" x14ac:dyDescent="0.2">
      <c r="B126" s="69">
        <v>42907</v>
      </c>
      <c r="C126" s="53">
        <v>11.409269518421628</v>
      </c>
      <c r="D126" s="53">
        <v>2.1747455215008316</v>
      </c>
      <c r="E126" s="53">
        <v>6.3720772235747125</v>
      </c>
    </row>
    <row r="127" spans="2:5" s="22" customFormat="1" ht="12" x14ac:dyDescent="0.2">
      <c r="B127" s="69">
        <v>42908</v>
      </c>
      <c r="C127" s="53">
        <v>-18.108267497387033</v>
      </c>
      <c r="D127" s="53">
        <v>-0.95867600914000262</v>
      </c>
      <c r="E127" s="53">
        <v>-0.85158474598823197</v>
      </c>
    </row>
    <row r="128" spans="2:5" s="22" customFormat="1" ht="12" x14ac:dyDescent="0.2">
      <c r="B128" s="69">
        <v>42909</v>
      </c>
      <c r="C128" s="53">
        <v>-0.36673979567924953</v>
      </c>
      <c r="D128" s="53">
        <v>-0.63427762150917166</v>
      </c>
      <c r="E128" s="53">
        <v>-1.5218616635799931</v>
      </c>
    </row>
    <row r="129" spans="2:5" s="22" customFormat="1" ht="12" x14ac:dyDescent="0.2">
      <c r="B129" s="69">
        <v>42912</v>
      </c>
      <c r="C129" s="53">
        <v>-5.7998211996797782</v>
      </c>
      <c r="D129" s="53">
        <v>1.3268075442413263</v>
      </c>
      <c r="E129" s="53">
        <v>-10.566911965113112</v>
      </c>
    </row>
    <row r="130" spans="2:5" s="22" customFormat="1" ht="12" x14ac:dyDescent="0.2">
      <c r="B130" s="69">
        <v>42913</v>
      </c>
      <c r="C130" s="53">
        <v>-1.9357239175445073</v>
      </c>
      <c r="D130" s="53">
        <v>-2.4446768857834811</v>
      </c>
      <c r="E130" s="53">
        <v>10.581172096425195</v>
      </c>
    </row>
    <row r="131" spans="2:5" s="22" customFormat="1" ht="12" x14ac:dyDescent="0.2">
      <c r="B131" s="69">
        <v>42914</v>
      </c>
      <c r="C131" s="53">
        <v>-6.3925219249055036</v>
      </c>
      <c r="D131" s="53">
        <v>-2.8686916894237968</v>
      </c>
      <c r="E131" s="53">
        <v>-2.3976849937990874</v>
      </c>
    </row>
    <row r="132" spans="2:5" s="22" customFormat="1" ht="12" x14ac:dyDescent="0.2">
      <c r="B132" s="69">
        <v>42915</v>
      </c>
      <c r="C132" s="53">
        <v>-19.162691593092131</v>
      </c>
      <c r="D132" s="53">
        <v>-3.9207773694025505</v>
      </c>
      <c r="E132" s="53">
        <v>0.37554708456868369</v>
      </c>
    </row>
    <row r="133" spans="2:5" s="22" customFormat="1" ht="12" x14ac:dyDescent="0.2">
      <c r="B133" s="69">
        <v>42916</v>
      </c>
      <c r="C133" s="53">
        <v>-5.730325395320901</v>
      </c>
      <c r="D133" s="53">
        <v>2.2252116781972475</v>
      </c>
      <c r="E133" s="53">
        <v>-7.3646899966242856</v>
      </c>
    </row>
    <row r="134" spans="2:5" s="22" customFormat="1" ht="12" x14ac:dyDescent="0.2">
      <c r="B134" s="69">
        <v>42919</v>
      </c>
      <c r="C134" s="53">
        <v>19.712450854777195</v>
      </c>
      <c r="D134" s="53">
        <v>8.9896198708995669</v>
      </c>
      <c r="E134" s="53">
        <v>16.993622836319467</v>
      </c>
    </row>
    <row r="135" spans="2:5" s="22" customFormat="1" ht="12" x14ac:dyDescent="0.2">
      <c r="B135" s="69">
        <v>42920</v>
      </c>
      <c r="C135" s="53">
        <v>57.834128831377996</v>
      </c>
      <c r="D135" s="53">
        <v>15.913058495718801</v>
      </c>
      <c r="E135" s="53">
        <v>7.2210974406893946</v>
      </c>
    </row>
    <row r="136" spans="2:5" s="22" customFormat="1" ht="12" x14ac:dyDescent="0.2">
      <c r="B136" s="69">
        <v>42921</v>
      </c>
      <c r="C136" s="53">
        <v>-2.9215555256397074</v>
      </c>
      <c r="D136" s="53">
        <v>-14.65265552819729</v>
      </c>
      <c r="E136" s="53">
        <v>-14.023917885155413</v>
      </c>
    </row>
    <row r="137" spans="2:5" s="22" customFormat="1" ht="12" x14ac:dyDescent="0.2">
      <c r="B137" s="69">
        <v>42922</v>
      </c>
      <c r="C137" s="53">
        <v>-25.947501900248358</v>
      </c>
      <c r="D137" s="53">
        <v>0.52838289506451641</v>
      </c>
      <c r="E137" s="53">
        <v>3.0550471631704879</v>
      </c>
    </row>
    <row r="138" spans="2:5" s="22" customFormat="1" ht="12" x14ac:dyDescent="0.2">
      <c r="B138" s="69">
        <v>42923</v>
      </c>
      <c r="C138" s="53">
        <v>-5.1016057617482176</v>
      </c>
      <c r="D138" s="53">
        <v>-1.4169530702088484</v>
      </c>
      <c r="E138" s="53">
        <v>3.1939890710382501</v>
      </c>
    </row>
    <row r="139" spans="2:5" s="22" customFormat="1" ht="12" x14ac:dyDescent="0.2">
      <c r="B139" s="69">
        <v>42926</v>
      </c>
      <c r="C139" s="53">
        <v>-2.245123577643815</v>
      </c>
      <c r="D139" s="53">
        <v>2.2777553669543371</v>
      </c>
      <c r="E139" s="53">
        <v>-5.0676480711694722</v>
      </c>
    </row>
    <row r="140" spans="2:5" s="22" customFormat="1" ht="12" x14ac:dyDescent="0.2">
      <c r="B140" s="69">
        <v>42927</v>
      </c>
      <c r="C140" s="53">
        <v>-3.4858857723009229</v>
      </c>
      <c r="D140" s="53">
        <v>0.48053679801942639</v>
      </c>
      <c r="E140" s="53">
        <v>4.7413192023437745E-2</v>
      </c>
    </row>
    <row r="141" spans="2:5" s="22" customFormat="1" ht="12" x14ac:dyDescent="0.2">
      <c r="B141" s="69">
        <v>42928</v>
      </c>
      <c r="C141" s="53">
        <v>-1.3379448104785863</v>
      </c>
      <c r="D141" s="53">
        <v>-0.86249435047808243</v>
      </c>
      <c r="E141" s="53">
        <v>-3.0162801070472756</v>
      </c>
    </row>
    <row r="142" spans="2:5" s="22" customFormat="1" ht="12" x14ac:dyDescent="0.2">
      <c r="B142" s="69">
        <v>42929</v>
      </c>
      <c r="C142" s="53">
        <v>42.84426390078491</v>
      </c>
      <c r="D142" s="53">
        <v>-0.96537239870858604</v>
      </c>
      <c r="E142" s="53">
        <v>-3.0640988789882195</v>
      </c>
    </row>
    <row r="143" spans="2:5" s="22" customFormat="1" ht="12" x14ac:dyDescent="0.2">
      <c r="B143" s="69">
        <v>42930</v>
      </c>
      <c r="C143" s="53">
        <v>-4.8472465602967585</v>
      </c>
      <c r="D143" s="53">
        <v>1.5305806872734085</v>
      </c>
      <c r="E143" s="53">
        <v>-22.68710710473254</v>
      </c>
    </row>
    <row r="144" spans="2:5" s="22" customFormat="1" ht="12" x14ac:dyDescent="0.2">
      <c r="B144" s="69">
        <v>42933</v>
      </c>
      <c r="C144" s="53">
        <v>-4.7907266058217708</v>
      </c>
      <c r="D144" s="53">
        <v>1.0659489002470268</v>
      </c>
      <c r="E144" s="53">
        <v>40.451808384152187</v>
      </c>
    </row>
    <row r="145" spans="2:5" s="22" customFormat="1" ht="12" x14ac:dyDescent="0.2">
      <c r="B145" s="69">
        <v>42934</v>
      </c>
      <c r="C145" s="53">
        <v>-53.411296568949986</v>
      </c>
      <c r="D145" s="53">
        <v>-1.3852933821814628</v>
      </c>
      <c r="E145" s="53">
        <v>-5.2812670671764099</v>
      </c>
    </row>
    <row r="146" spans="2:5" s="22" customFormat="1" ht="12" x14ac:dyDescent="0.2">
      <c r="B146" s="69">
        <v>42935</v>
      </c>
      <c r="C146" s="53">
        <v>6.5954938630353288</v>
      </c>
      <c r="D146" s="53">
        <v>-1.3397947114899833</v>
      </c>
      <c r="E146" s="53">
        <v>-9.2919333448653667</v>
      </c>
    </row>
    <row r="147" spans="2:5" s="22" customFormat="1" ht="12" x14ac:dyDescent="0.2">
      <c r="B147" s="69">
        <v>42936</v>
      </c>
      <c r="C147" s="53">
        <v>34.050825590318603</v>
      </c>
      <c r="D147" s="53">
        <v>-0.90297997926378493</v>
      </c>
      <c r="E147" s="53">
        <v>12.551250675396508</v>
      </c>
    </row>
    <row r="148" spans="2:5" s="22" customFormat="1" ht="12" x14ac:dyDescent="0.2">
      <c r="B148" s="69">
        <v>42937</v>
      </c>
      <c r="C148" s="53">
        <v>8.7748612533382833</v>
      </c>
      <c r="D148" s="53">
        <v>0.84857246698213373</v>
      </c>
      <c r="E148" s="53">
        <v>4.5973116457697971</v>
      </c>
    </row>
    <row r="149" spans="2:5" s="22" customFormat="1" ht="12" x14ac:dyDescent="0.2">
      <c r="B149" s="69">
        <v>42940</v>
      </c>
      <c r="C149" s="53">
        <v>-0.9403620908923549</v>
      </c>
      <c r="D149" s="53">
        <v>0.71965345100124534</v>
      </c>
      <c r="E149" s="53">
        <v>3.8579913606911376</v>
      </c>
    </row>
    <row r="150" spans="2:5" s="22" customFormat="1" ht="12" x14ac:dyDescent="0.2">
      <c r="B150" s="69">
        <v>42941</v>
      </c>
      <c r="C150" s="53">
        <v>-2.627917936343116</v>
      </c>
      <c r="D150" s="53">
        <v>-0.88877381528842392</v>
      </c>
      <c r="E150" s="53">
        <v>0.32493696222932744</v>
      </c>
    </row>
    <row r="151" spans="2:5" s="22" customFormat="1" ht="12" x14ac:dyDescent="0.2">
      <c r="B151" s="69">
        <v>42942</v>
      </c>
      <c r="C151" s="53">
        <v>-6.3803759247739844</v>
      </c>
      <c r="D151" s="53">
        <v>-3.4040271942317513</v>
      </c>
      <c r="E151" s="53">
        <v>-21.915323625434002</v>
      </c>
    </row>
    <row r="152" spans="2:5" s="22" customFormat="1" ht="12" x14ac:dyDescent="0.2">
      <c r="B152" s="69">
        <v>42943</v>
      </c>
      <c r="C152" s="53">
        <v>10.91424388808926</v>
      </c>
      <c r="D152" s="53">
        <v>4.2764384824359292</v>
      </c>
      <c r="E152" s="53">
        <v>0.26878152375895414</v>
      </c>
    </row>
    <row r="153" spans="2:5" s="22" customFormat="1" ht="12" x14ac:dyDescent="0.2">
      <c r="B153" s="69">
        <v>42944</v>
      </c>
      <c r="C153" s="53">
        <v>-0.35301925215753815</v>
      </c>
      <c r="D153" s="53">
        <v>0.26393285531207678</v>
      </c>
      <c r="E153" s="53">
        <v>0.79094549425819949</v>
      </c>
    </row>
    <row r="154" spans="2:5" s="22" customFormat="1" ht="12" x14ac:dyDescent="0.2">
      <c r="B154" s="69">
        <v>42947</v>
      </c>
      <c r="C154" s="53">
        <v>-1.187147715073944</v>
      </c>
      <c r="D154" s="53">
        <v>2.0929049037013758</v>
      </c>
      <c r="E154" s="53">
        <v>3.5690832676648299</v>
      </c>
    </row>
    <row r="155" spans="2:5" s="22" customFormat="1" ht="12" x14ac:dyDescent="0.2">
      <c r="B155" s="69">
        <v>42948</v>
      </c>
      <c r="C155" s="53">
        <v>-7.6289387720137931</v>
      </c>
      <c r="D155" s="53">
        <v>5.7124194013111751</v>
      </c>
      <c r="E155" s="53">
        <v>-6.3088482389119571</v>
      </c>
    </row>
    <row r="156" spans="2:5" s="22" customFormat="1" ht="12" x14ac:dyDescent="0.2">
      <c r="B156" s="69">
        <v>42949</v>
      </c>
      <c r="C156" s="53">
        <v>46.849875137407992</v>
      </c>
      <c r="D156" s="53">
        <v>-1.921594033194296</v>
      </c>
      <c r="E156" s="53">
        <v>7.5626839914729516</v>
      </c>
    </row>
    <row r="157" spans="2:5" s="22" customFormat="1" ht="12" x14ac:dyDescent="0.2">
      <c r="B157" s="69">
        <v>42950</v>
      </c>
      <c r="C157" s="53">
        <v>26.234678115987741</v>
      </c>
      <c r="D157" s="53">
        <v>8.0164029290999537</v>
      </c>
      <c r="E157" s="53">
        <v>11.582987290801562</v>
      </c>
    </row>
    <row r="158" spans="2:5" s="22" customFormat="1" ht="12" x14ac:dyDescent="0.2">
      <c r="B158" s="69">
        <v>42951</v>
      </c>
      <c r="C158" s="53">
        <v>0.74370320611776286</v>
      </c>
      <c r="D158" s="53">
        <v>0.15912658217003273</v>
      </c>
      <c r="E158" s="53">
        <v>2.05807724837892</v>
      </c>
    </row>
    <row r="159" spans="2:5" s="22" customFormat="1" ht="12" x14ac:dyDescent="0.2">
      <c r="B159" s="69">
        <v>42954</v>
      </c>
      <c r="C159" s="53">
        <v>-9.7697936653754809</v>
      </c>
      <c r="D159" s="53">
        <v>0.82541141755454461</v>
      </c>
      <c r="E159" s="53">
        <v>-0.6712707182320421</v>
      </c>
    </row>
    <row r="160" spans="2:5" s="22" customFormat="1" ht="12" x14ac:dyDescent="0.2">
      <c r="B160" s="69">
        <v>42955</v>
      </c>
      <c r="C160" s="53">
        <v>-32.855607185678139</v>
      </c>
      <c r="D160" s="53">
        <v>-1.1804040922491654</v>
      </c>
      <c r="E160" s="53">
        <v>2.3834023973078988</v>
      </c>
    </row>
    <row r="161" spans="2:5" s="22" customFormat="1" ht="12" x14ac:dyDescent="0.2">
      <c r="B161" s="69">
        <v>42956</v>
      </c>
      <c r="C161" s="53">
        <v>9.2672914129629191</v>
      </c>
      <c r="D161" s="53">
        <v>1.0601197092574788</v>
      </c>
      <c r="E161" s="53">
        <v>0.877383604063664</v>
      </c>
    </row>
    <row r="162" spans="2:5" s="22" customFormat="1" ht="12" x14ac:dyDescent="0.2">
      <c r="B162" s="69">
        <v>42957</v>
      </c>
      <c r="C162" s="53">
        <v>8.4609980372414739</v>
      </c>
      <c r="D162" s="53">
        <v>1.7729328288229596E-2</v>
      </c>
      <c r="E162" s="53">
        <v>-8.2478390823168333</v>
      </c>
    </row>
    <row r="163" spans="2:5" s="22" customFormat="1" ht="12" x14ac:dyDescent="0.2">
      <c r="B163" s="69">
        <v>42958</v>
      </c>
      <c r="C163" s="53">
        <v>5.8374731812004033</v>
      </c>
      <c r="D163" s="53">
        <v>0.67147213939839911</v>
      </c>
      <c r="E163" s="53">
        <v>-1.0477196689558044</v>
      </c>
    </row>
    <row r="164" spans="2:5" s="22" customFormat="1" ht="12" x14ac:dyDescent="0.2">
      <c r="B164" s="69">
        <v>42961</v>
      </c>
      <c r="C164" s="53">
        <v>-8.2171383832735145</v>
      </c>
      <c r="D164" s="53">
        <v>0.91054595374837621</v>
      </c>
      <c r="E164" s="53">
        <v>0.22837144467182657</v>
      </c>
    </row>
    <row r="165" spans="2:5" s="22" customFormat="1" ht="12" x14ac:dyDescent="0.2">
      <c r="B165" s="69">
        <v>42962</v>
      </c>
      <c r="C165" s="53">
        <v>-29.430819395856656</v>
      </c>
      <c r="D165" s="53">
        <v>-2.7013581480562765</v>
      </c>
      <c r="E165" s="53">
        <v>-4.9683375747174079</v>
      </c>
    </row>
    <row r="166" spans="2:5" s="22" customFormat="1" ht="12" x14ac:dyDescent="0.2">
      <c r="B166" s="69">
        <v>42963</v>
      </c>
      <c r="C166" s="53">
        <v>-22.321757984811686</v>
      </c>
      <c r="D166" s="53">
        <v>1.845919658959505</v>
      </c>
      <c r="E166" s="53">
        <v>-1.0119881675229592</v>
      </c>
    </row>
    <row r="167" spans="2:5" s="22" customFormat="1" ht="12" x14ac:dyDescent="0.2">
      <c r="B167" s="69">
        <v>42964</v>
      </c>
      <c r="C167" s="53">
        <v>39.789331967661411</v>
      </c>
      <c r="D167" s="53">
        <v>-1.4801730652984402</v>
      </c>
      <c r="E167" s="53">
        <v>18.216420257942744</v>
      </c>
    </row>
    <row r="168" spans="2:5" s="22" customFormat="1" ht="12" x14ac:dyDescent="0.2">
      <c r="B168" s="69">
        <v>42965</v>
      </c>
      <c r="C168" s="53">
        <v>-17.434103684256506</v>
      </c>
      <c r="D168" s="53">
        <v>-2.5679335707803008</v>
      </c>
      <c r="E168" s="53">
        <v>-23.605013171549448</v>
      </c>
    </row>
    <row r="169" spans="2:5" s="22" customFormat="1" ht="12" x14ac:dyDescent="0.2">
      <c r="B169" s="69">
        <v>42968</v>
      </c>
      <c r="C169" s="53">
        <v>-0.43502959380985473</v>
      </c>
      <c r="D169" s="53">
        <v>-1.4807895912372304</v>
      </c>
      <c r="E169" s="53">
        <v>5.4022988505747049</v>
      </c>
    </row>
    <row r="170" spans="2:5" s="22" customFormat="1" ht="12" x14ac:dyDescent="0.2">
      <c r="B170" s="69">
        <v>42969</v>
      </c>
      <c r="C170" s="53">
        <v>11.751613499926062</v>
      </c>
      <c r="D170" s="53">
        <v>-4.2297632078666103</v>
      </c>
      <c r="E170" s="53">
        <v>-4.6065893394137696</v>
      </c>
    </row>
    <row r="171" spans="2:5" s="22" customFormat="1" ht="12" x14ac:dyDescent="0.2">
      <c r="B171" s="69">
        <v>42970</v>
      </c>
      <c r="C171" s="53">
        <v>33.125517931079386</v>
      </c>
      <c r="D171" s="53">
        <v>-0.61620960369886957</v>
      </c>
      <c r="E171" s="53">
        <v>17.209962933453426</v>
      </c>
    </row>
    <row r="172" spans="2:5" s="22" customFormat="1" ht="12" x14ac:dyDescent="0.2">
      <c r="B172" s="69">
        <v>42971</v>
      </c>
      <c r="C172" s="53">
        <v>1.7845888550980904</v>
      </c>
      <c r="D172" s="53">
        <v>-1.3717498156418095E-2</v>
      </c>
      <c r="E172" s="53">
        <v>2.1309295108615345</v>
      </c>
    </row>
    <row r="173" spans="2:5" s="22" customFormat="1" ht="12" x14ac:dyDescent="0.2">
      <c r="B173" s="69">
        <v>42972</v>
      </c>
      <c r="C173" s="53">
        <v>-4.1650036036042888</v>
      </c>
      <c r="D173" s="53">
        <v>-7.0993927750206964E-2</v>
      </c>
      <c r="E173" s="53">
        <v>-1.9649264961222324</v>
      </c>
    </row>
    <row r="174" spans="2:5" s="22" customFormat="1" ht="12" x14ac:dyDescent="0.2">
      <c r="B174" s="69">
        <v>42975</v>
      </c>
      <c r="C174" s="53">
        <v>-0.28771803899164672</v>
      </c>
      <c r="D174" s="53">
        <v>0.25843461759160746</v>
      </c>
      <c r="E174" s="53">
        <v>-0.92983440092098135</v>
      </c>
    </row>
    <row r="175" spans="2:5" s="22" customFormat="1" ht="12" x14ac:dyDescent="0.2">
      <c r="B175" s="69">
        <v>42976</v>
      </c>
      <c r="C175" s="53">
        <v>-0.27550283205650672</v>
      </c>
      <c r="D175" s="53">
        <v>-4.3000850996963269</v>
      </c>
      <c r="E175" s="53">
        <v>-3.5605744592098199</v>
      </c>
    </row>
    <row r="176" spans="2:5" s="22" customFormat="1" ht="12" x14ac:dyDescent="0.2">
      <c r="B176" s="69">
        <v>42977</v>
      </c>
      <c r="C176" s="53">
        <v>-20.888483426557414</v>
      </c>
      <c r="D176" s="53">
        <v>-4.1760852132779576</v>
      </c>
      <c r="E176" s="53">
        <v>-3.3892544875953945</v>
      </c>
    </row>
    <row r="177" spans="2:5" s="22" customFormat="1" ht="12" x14ac:dyDescent="0.2">
      <c r="B177" s="69">
        <v>42978</v>
      </c>
      <c r="C177" s="53">
        <v>-11.881251305775075</v>
      </c>
      <c r="D177" s="53">
        <v>0.45928414638007897</v>
      </c>
      <c r="E177" s="53">
        <v>27.28173968660057</v>
      </c>
    </row>
    <row r="178" spans="2:5" s="22" customFormat="1" ht="12" x14ac:dyDescent="0.2">
      <c r="B178" s="69">
        <v>42979</v>
      </c>
      <c r="C178" s="53">
        <v>45.329663471888473</v>
      </c>
      <c r="D178" s="53">
        <v>5.3435563772442851</v>
      </c>
      <c r="E178" s="53">
        <v>-9.039973870003271</v>
      </c>
    </row>
    <row r="179" spans="2:5" s="22" customFormat="1" ht="12" x14ac:dyDescent="0.2">
      <c r="B179" s="69">
        <v>42982</v>
      </c>
      <c r="C179" s="53">
        <v>26.131913785011029</v>
      </c>
      <c r="D179" s="53">
        <v>-2.5107907321878176</v>
      </c>
      <c r="E179" s="53">
        <v>-0.18506753583956703</v>
      </c>
    </row>
    <row r="180" spans="2:5" s="22" customFormat="1" ht="12" x14ac:dyDescent="0.2">
      <c r="B180" s="69">
        <v>42983</v>
      </c>
      <c r="C180" s="53">
        <v>-6.0388982264669604</v>
      </c>
      <c r="D180" s="53">
        <v>2.2104626872834876</v>
      </c>
      <c r="E180" s="53">
        <v>4.5799203010847833</v>
      </c>
    </row>
    <row r="181" spans="2:5" s="22" customFormat="1" ht="12" x14ac:dyDescent="0.2">
      <c r="B181" s="69">
        <v>42984</v>
      </c>
      <c r="C181" s="53">
        <v>-23.102565266848487</v>
      </c>
      <c r="D181" s="53">
        <v>-2.3513880431553669</v>
      </c>
      <c r="E181" s="53">
        <v>-2.4053346034770162</v>
      </c>
    </row>
    <row r="182" spans="2:5" s="22" customFormat="1" ht="12" x14ac:dyDescent="0.2">
      <c r="B182" s="69">
        <v>42985</v>
      </c>
      <c r="C182" s="53">
        <v>-4.7261362776363285</v>
      </c>
      <c r="D182" s="53">
        <v>-0.48089921575219519</v>
      </c>
      <c r="E182" s="53">
        <v>2.6489886665582052</v>
      </c>
    </row>
    <row r="183" spans="2:5" s="22" customFormat="1" ht="12" x14ac:dyDescent="0.2">
      <c r="B183" s="69">
        <v>42986</v>
      </c>
      <c r="C183" s="53">
        <v>3.6444089141899338</v>
      </c>
      <c r="D183" s="53">
        <v>1.3857732808376877</v>
      </c>
      <c r="E183" s="53">
        <v>2.1738556221770233</v>
      </c>
    </row>
    <row r="184" spans="2:5" s="22" customFormat="1" ht="12" x14ac:dyDescent="0.2">
      <c r="B184" s="69">
        <v>42989</v>
      </c>
      <c r="C184" s="53">
        <v>3.2405191131185562</v>
      </c>
      <c r="D184" s="53">
        <v>0.13933244444126469</v>
      </c>
      <c r="E184" s="53">
        <v>-5.7442738224497187</v>
      </c>
    </row>
    <row r="185" spans="2:5" s="22" customFormat="1" ht="12" x14ac:dyDescent="0.2">
      <c r="B185" s="69">
        <v>42990</v>
      </c>
      <c r="C185" s="53">
        <v>0.4237526305332695</v>
      </c>
      <c r="D185" s="53">
        <v>-0.52112047771826209</v>
      </c>
      <c r="E185" s="53">
        <v>0.260559517279213</v>
      </c>
    </row>
    <row r="186" spans="2:5" s="22" customFormat="1" ht="12" x14ac:dyDescent="0.2">
      <c r="B186" s="69">
        <v>42991</v>
      </c>
      <c r="C186" s="53">
        <v>48.394379089338081</v>
      </c>
      <c r="D186" s="53">
        <v>-0.79575265869233913</v>
      </c>
      <c r="E186" s="53">
        <v>-3.3784707974285344</v>
      </c>
    </row>
    <row r="187" spans="2:5" s="22" customFormat="1" ht="12" x14ac:dyDescent="0.2">
      <c r="B187" s="69">
        <v>42992</v>
      </c>
      <c r="C187" s="53">
        <v>-4.2615804863726625</v>
      </c>
      <c r="D187" s="53">
        <v>-0.13214066219205955</v>
      </c>
      <c r="E187" s="53">
        <v>-7.208380520951307</v>
      </c>
    </row>
    <row r="188" spans="2:5" s="22" customFormat="1" ht="12" x14ac:dyDescent="0.2">
      <c r="B188" s="69">
        <v>42993</v>
      </c>
      <c r="C188" s="53">
        <v>-59.437475520292573</v>
      </c>
      <c r="D188" s="53">
        <v>-0.74207785766926548</v>
      </c>
      <c r="E188" s="53">
        <v>-18.517727466894485</v>
      </c>
    </row>
    <row r="189" spans="2:5" s="22" customFormat="1" ht="12" x14ac:dyDescent="0.2">
      <c r="B189" s="69">
        <v>42996</v>
      </c>
      <c r="C189" s="53">
        <v>15.519765467815038</v>
      </c>
      <c r="D189" s="53">
        <v>2.6457255596153306</v>
      </c>
      <c r="E189" s="53">
        <v>19.887661486612984</v>
      </c>
    </row>
    <row r="190" spans="2:5" s="22" customFormat="1" ht="12" x14ac:dyDescent="0.2">
      <c r="B190" s="69">
        <v>42997</v>
      </c>
      <c r="C190" s="53">
        <v>65.678090328885716</v>
      </c>
      <c r="D190" s="53">
        <v>-2.3957286891692076</v>
      </c>
      <c r="E190" s="53">
        <v>13.877436281859069</v>
      </c>
    </row>
    <row r="191" spans="2:5" s="22" customFormat="1" ht="12" x14ac:dyDescent="0.2">
      <c r="B191" s="69">
        <v>42998</v>
      </c>
      <c r="C191" s="53">
        <v>11.861172548258047</v>
      </c>
      <c r="D191" s="53">
        <v>-1.8609718113921425</v>
      </c>
      <c r="E191" s="53">
        <v>-11.662415315834229</v>
      </c>
    </row>
    <row r="192" spans="2:5" s="22" customFormat="1" ht="12" x14ac:dyDescent="0.2">
      <c r="B192" s="69">
        <v>42999</v>
      </c>
      <c r="C192" s="53">
        <v>-0.33388617897475159</v>
      </c>
      <c r="D192" s="53">
        <v>-2.1823397225317898E-2</v>
      </c>
      <c r="E192" s="53">
        <v>11.218058186108614</v>
      </c>
    </row>
    <row r="193" spans="2:5" s="22" customFormat="1" ht="12" x14ac:dyDescent="0.2">
      <c r="B193" s="69">
        <v>43000</v>
      </c>
      <c r="C193" s="53">
        <v>6.7229069962553512</v>
      </c>
      <c r="D193" s="53">
        <v>1.6689848576480815</v>
      </c>
      <c r="E193" s="53">
        <v>5.3713009491904051</v>
      </c>
    </row>
    <row r="194" spans="2:5" s="22" customFormat="1" ht="12" x14ac:dyDescent="0.2">
      <c r="B194" s="69">
        <v>43003</v>
      </c>
      <c r="C194" s="53">
        <v>-1.8377111534748636</v>
      </c>
      <c r="D194" s="53">
        <v>0.72777761210007785</v>
      </c>
      <c r="E194" s="53">
        <v>-3.4257100466299262</v>
      </c>
    </row>
    <row r="195" spans="2:5" s="22" customFormat="1" ht="12" x14ac:dyDescent="0.2">
      <c r="B195" s="69">
        <v>43004</v>
      </c>
      <c r="C195" s="53">
        <v>-3.1339154995483454</v>
      </c>
      <c r="D195" s="53">
        <v>-3.6487495499888944</v>
      </c>
      <c r="E195" s="53">
        <v>6.312584016899403</v>
      </c>
    </row>
    <row r="196" spans="2:5" s="22" customFormat="1" ht="12" x14ac:dyDescent="0.2">
      <c r="B196" s="69">
        <v>43005</v>
      </c>
      <c r="C196" s="53">
        <v>-31.131722308277244</v>
      </c>
      <c r="D196" s="53">
        <v>-2.7526068025651385</v>
      </c>
      <c r="E196" s="53">
        <v>-4.6062138728323649</v>
      </c>
    </row>
    <row r="197" spans="2:5" s="22" customFormat="1" ht="12" x14ac:dyDescent="0.2">
      <c r="B197" s="69">
        <v>43006</v>
      </c>
      <c r="C197" s="53">
        <v>-2.3906420721121369</v>
      </c>
      <c r="D197" s="53">
        <v>-10.23323623300325</v>
      </c>
      <c r="E197" s="53">
        <v>2.4346038358535882</v>
      </c>
    </row>
    <row r="198" spans="2:5" s="22" customFormat="1" ht="12" x14ac:dyDescent="0.2">
      <c r="B198" s="69">
        <v>43007</v>
      </c>
      <c r="C198" s="53">
        <v>-8.0889113644103006</v>
      </c>
      <c r="D198" s="53">
        <v>0.32818857968568427</v>
      </c>
      <c r="E198" s="53">
        <v>-20.976047746058569</v>
      </c>
    </row>
    <row r="199" spans="2:5" s="22" customFormat="1" ht="12" x14ac:dyDescent="0.2">
      <c r="B199" s="69">
        <v>43010</v>
      </c>
      <c r="C199" s="53">
        <v>77.741738536914866</v>
      </c>
      <c r="D199" s="53">
        <v>13.067427443391487</v>
      </c>
      <c r="E199" s="53">
        <v>6.8506884106402932</v>
      </c>
    </row>
    <row r="200" spans="2:5" s="22" customFormat="1" ht="12" x14ac:dyDescent="0.2">
      <c r="B200" s="69">
        <v>43011</v>
      </c>
      <c r="C200" s="53">
        <v>3.5648541154982505</v>
      </c>
      <c r="D200" s="53">
        <v>14.690412834770395</v>
      </c>
      <c r="E200" s="53">
        <v>11.484331018952897</v>
      </c>
    </row>
    <row r="201" spans="2:5" s="22" customFormat="1" ht="12" x14ac:dyDescent="0.2">
      <c r="B201" s="69">
        <v>43012</v>
      </c>
      <c r="C201" s="53">
        <v>31.045681802894375</v>
      </c>
      <c r="D201" s="53">
        <v>-11.83331461043352</v>
      </c>
      <c r="E201" s="53">
        <v>9.3362509117432602</v>
      </c>
    </row>
    <row r="202" spans="2:5" s="22" customFormat="1" ht="12" x14ac:dyDescent="0.2">
      <c r="B202" s="69">
        <v>43013</v>
      </c>
      <c r="C202" s="53">
        <v>-27.20366147018003</v>
      </c>
      <c r="D202" s="53">
        <v>-0.82577175042295448</v>
      </c>
      <c r="E202" s="53">
        <v>-12.708472314876584</v>
      </c>
    </row>
    <row r="203" spans="2:5" s="22" customFormat="1" ht="12" x14ac:dyDescent="0.2">
      <c r="B203" s="69">
        <v>43014</v>
      </c>
      <c r="C203" s="53">
        <v>-8.8540850958671147</v>
      </c>
      <c r="D203" s="53">
        <v>7.0705897989165045E-2</v>
      </c>
      <c r="E203" s="53">
        <v>-0.54672114282354745</v>
      </c>
    </row>
    <row r="204" spans="2:5" s="22" customFormat="1" ht="12" x14ac:dyDescent="0.2">
      <c r="B204" s="69">
        <v>43017</v>
      </c>
      <c r="C204" s="53">
        <v>-2.5244764329697245</v>
      </c>
      <c r="D204" s="53">
        <v>0.14445455761065151</v>
      </c>
      <c r="E204" s="53">
        <v>-8.1188118811881154</v>
      </c>
    </row>
    <row r="205" spans="2:5" s="22" customFormat="1" ht="12" x14ac:dyDescent="0.2">
      <c r="B205" s="69">
        <v>43018</v>
      </c>
      <c r="C205" s="53">
        <v>-27.535528017447742</v>
      </c>
      <c r="D205" s="53">
        <v>1.0749584154849945</v>
      </c>
      <c r="E205" s="53">
        <v>19.92730313947504</v>
      </c>
    </row>
    <row r="206" spans="2:5" s="22" customFormat="1" ht="12" x14ac:dyDescent="0.2">
      <c r="B206" s="69">
        <v>43019</v>
      </c>
      <c r="C206" s="53">
        <v>53.845567299424289</v>
      </c>
      <c r="D206" s="53">
        <v>-0.42435743769073664</v>
      </c>
      <c r="E206" s="53">
        <v>1.7863369364053305</v>
      </c>
    </row>
    <row r="207" spans="2:5" s="22" customFormat="1" ht="12" x14ac:dyDescent="0.2">
      <c r="B207" s="69">
        <v>43020</v>
      </c>
      <c r="C207" s="53">
        <v>-9.511141718610638</v>
      </c>
      <c r="D207" s="53">
        <v>-0.23475812707262067</v>
      </c>
      <c r="E207" s="53">
        <v>-8.448180452712851</v>
      </c>
    </row>
    <row r="208" spans="2:5" s="22" customFormat="1" ht="12" x14ac:dyDescent="0.2">
      <c r="B208" s="69">
        <v>43021</v>
      </c>
      <c r="C208" s="53">
        <v>-6.9057649256343279E-2</v>
      </c>
      <c r="D208" s="53">
        <v>-1.1827474417731021</v>
      </c>
      <c r="E208" s="53">
        <v>-1.9514722390121753</v>
      </c>
    </row>
    <row r="209" spans="2:5" s="22" customFormat="1" ht="12" x14ac:dyDescent="0.2">
      <c r="B209" s="69">
        <v>43024</v>
      </c>
      <c r="C209" s="53">
        <v>-35.079704211724383</v>
      </c>
      <c r="D209" s="53">
        <v>0.29961114733394467</v>
      </c>
      <c r="E209" s="53">
        <v>0.14971378247468081</v>
      </c>
    </row>
    <row r="210" spans="2:5" s="22" customFormat="1" ht="12" x14ac:dyDescent="0.2">
      <c r="B210" s="69">
        <v>43025</v>
      </c>
      <c r="C210" s="53">
        <v>11.754602503278999</v>
      </c>
      <c r="D210" s="53">
        <v>-0.49291783372620301</v>
      </c>
      <c r="E210" s="53">
        <v>2.0899284793058914</v>
      </c>
    </row>
    <row r="211" spans="2:5" s="22" customFormat="1" ht="12" x14ac:dyDescent="0.2">
      <c r="B211" s="69">
        <v>43026</v>
      </c>
      <c r="C211" s="53">
        <v>9.5345490486365101</v>
      </c>
      <c r="D211" s="53">
        <v>-2.5310672192085493</v>
      </c>
      <c r="E211" s="53">
        <v>1.6681501047977276</v>
      </c>
    </row>
    <row r="212" spans="2:5" s="22" customFormat="1" ht="12" x14ac:dyDescent="0.2">
      <c r="B212" s="69">
        <v>43027</v>
      </c>
      <c r="C212" s="53">
        <v>0.72932604273678869</v>
      </c>
      <c r="D212" s="53">
        <v>-1.1009255794996231</v>
      </c>
      <c r="E212" s="53">
        <v>0.70601524992939257</v>
      </c>
    </row>
    <row r="213" spans="2:5" s="22" customFormat="1" ht="12" x14ac:dyDescent="0.2">
      <c r="B213" s="69">
        <v>43028</v>
      </c>
      <c r="C213" s="53">
        <v>-1.3558150559140558</v>
      </c>
      <c r="D213" s="53">
        <v>1.4235605899163728</v>
      </c>
      <c r="E213" s="53">
        <v>-0.87773415591699822</v>
      </c>
    </row>
    <row r="214" spans="2:5" s="22" customFormat="1" ht="12" x14ac:dyDescent="0.2">
      <c r="B214" s="69">
        <v>43031</v>
      </c>
      <c r="C214" s="53">
        <v>8.3226493712804661</v>
      </c>
      <c r="D214" s="53">
        <v>0.67285126452505395</v>
      </c>
      <c r="E214" s="53">
        <v>2.3481483577106887</v>
      </c>
    </row>
    <row r="215" spans="2:5" s="22" customFormat="1" ht="12" x14ac:dyDescent="0.2">
      <c r="B215" s="69">
        <v>43032</v>
      </c>
      <c r="C215" s="53">
        <v>12.912468117883758</v>
      </c>
      <c r="D215" s="53">
        <v>-1.6201580977031171</v>
      </c>
      <c r="E215" s="53">
        <v>1.2798186693202762</v>
      </c>
    </row>
    <row r="216" spans="2:5" s="22" customFormat="1" ht="12" x14ac:dyDescent="0.2">
      <c r="B216" s="69">
        <v>43033</v>
      </c>
      <c r="C216" s="53">
        <v>-3.4123840423476492</v>
      </c>
      <c r="D216" s="53">
        <v>-1.0687955397381765</v>
      </c>
      <c r="E216" s="53">
        <v>-2.0278384279476036</v>
      </c>
    </row>
    <row r="217" spans="2:5" s="22" customFormat="1" ht="12" x14ac:dyDescent="0.2">
      <c r="B217" s="69">
        <v>43034</v>
      </c>
      <c r="C217" s="53">
        <v>6.2401609150830373</v>
      </c>
      <c r="D217" s="53">
        <v>-1.2383605097793238</v>
      </c>
      <c r="E217" s="53">
        <v>7.541020140958854</v>
      </c>
    </row>
    <row r="218" spans="2:5" s="22" customFormat="1" ht="12" x14ac:dyDescent="0.2">
      <c r="B218" s="69">
        <v>43035</v>
      </c>
      <c r="C218" s="53">
        <v>-2.1776909984906445</v>
      </c>
      <c r="D218" s="53">
        <v>-1.2162686421626434</v>
      </c>
      <c r="E218" s="53">
        <v>-11.548026111283804</v>
      </c>
    </row>
    <row r="219" spans="2:5" s="22" customFormat="1" ht="12" x14ac:dyDescent="0.2">
      <c r="B219" s="69">
        <v>43038</v>
      </c>
      <c r="C219" s="53">
        <v>0.83660222742452106</v>
      </c>
      <c r="D219" s="53">
        <v>-2.1610170270946027</v>
      </c>
      <c r="E219" s="53">
        <v>2.2403795466526155</v>
      </c>
    </row>
    <row r="220" spans="2:5" s="22" customFormat="1" ht="12" x14ac:dyDescent="0.2">
      <c r="B220" s="69">
        <v>43039</v>
      </c>
      <c r="C220" s="53">
        <v>-10.548367832057115</v>
      </c>
      <c r="D220" s="53">
        <v>-0.74352198613106824</v>
      </c>
      <c r="E220" s="53">
        <v>9.7505084357365934</v>
      </c>
    </row>
    <row r="221" spans="2:5" s="22" customFormat="1" ht="12" x14ac:dyDescent="0.2">
      <c r="B221" s="69">
        <v>43040</v>
      </c>
      <c r="C221" s="53">
        <v>33.098201555313402</v>
      </c>
      <c r="D221" s="53">
        <v>5.718149851111054</v>
      </c>
      <c r="E221" s="53">
        <v>7.7358736787159099</v>
      </c>
    </row>
    <row r="222" spans="2:5" s="22" customFormat="1" ht="12" x14ac:dyDescent="0.2">
      <c r="B222" s="69">
        <v>43041</v>
      </c>
      <c r="C222" s="53">
        <v>18.283315347915231</v>
      </c>
      <c r="D222" s="53">
        <v>-2.2680270024055482</v>
      </c>
      <c r="E222" s="53">
        <v>-7.1682938055669947</v>
      </c>
    </row>
    <row r="223" spans="2:5" s="22" customFormat="1" ht="12" x14ac:dyDescent="0.2">
      <c r="B223" s="69">
        <v>43042</v>
      </c>
      <c r="C223" s="53">
        <v>-4.0089403659639427</v>
      </c>
      <c r="D223" s="53">
        <v>9.8074537601744005</v>
      </c>
      <c r="E223" s="53">
        <v>-0.45407098121085232</v>
      </c>
    </row>
    <row r="224" spans="2:5" s="22" customFormat="1" ht="12" x14ac:dyDescent="0.2">
      <c r="B224" s="69">
        <v>43045</v>
      </c>
      <c r="C224" s="53">
        <v>-14.951560807930431</v>
      </c>
      <c r="D224" s="53">
        <v>-1.0790594162290224</v>
      </c>
      <c r="E224" s="53">
        <v>-1.0250091752739499</v>
      </c>
    </row>
    <row r="225" spans="2:5" s="22" customFormat="1" ht="12" x14ac:dyDescent="0.2">
      <c r="B225" s="69">
        <v>43046</v>
      </c>
      <c r="C225" s="53">
        <v>-10.245753719015427</v>
      </c>
      <c r="D225" s="53">
        <v>0.63649151718989661</v>
      </c>
      <c r="E225" s="53">
        <v>-5.9038537941994429</v>
      </c>
    </row>
    <row r="226" spans="2:5" s="22" customFormat="1" ht="12" x14ac:dyDescent="0.2">
      <c r="B226" s="69">
        <v>43047</v>
      </c>
      <c r="C226" s="53">
        <v>-23.463973176501639</v>
      </c>
      <c r="D226" s="53">
        <v>-1.149708885609213</v>
      </c>
      <c r="E226" s="53">
        <v>-2.0182401621347767</v>
      </c>
    </row>
    <row r="227" spans="2:5" s="22" customFormat="1" ht="12" x14ac:dyDescent="0.2">
      <c r="B227" s="69">
        <v>43048</v>
      </c>
      <c r="C227" s="53">
        <v>3.0267662278052221</v>
      </c>
      <c r="D227" s="53">
        <v>9.1428327305442814E-2</v>
      </c>
      <c r="E227" s="53">
        <v>10.313424689017214</v>
      </c>
    </row>
    <row r="228" spans="2:5" s="22" customFormat="1" ht="12" x14ac:dyDescent="0.2">
      <c r="B228" s="69">
        <v>43049</v>
      </c>
      <c r="C228" s="53">
        <v>3.2288237616713733</v>
      </c>
      <c r="D228" s="53">
        <v>6.5920601672986301E-2</v>
      </c>
      <c r="E228" s="53">
        <v>0.42188598661423438</v>
      </c>
    </row>
    <row r="229" spans="2:5" s="22" customFormat="1" ht="12" x14ac:dyDescent="0.2">
      <c r="B229" s="69">
        <v>43052</v>
      </c>
      <c r="C229" s="53">
        <v>-0.90830982870774291</v>
      </c>
      <c r="D229" s="53">
        <v>0.90199428376795954</v>
      </c>
      <c r="E229" s="53">
        <v>-2.4791888177173815</v>
      </c>
    </row>
    <row r="230" spans="2:5" s="22" customFormat="1" ht="12" x14ac:dyDescent="0.2">
      <c r="B230" s="69">
        <v>43053</v>
      </c>
      <c r="C230" s="53">
        <v>-8.7239274718049149</v>
      </c>
      <c r="D230" s="53">
        <v>-0.62761388579659627</v>
      </c>
      <c r="E230" s="53">
        <v>-8.3153835926073612</v>
      </c>
    </row>
    <row r="231" spans="2:5" s="22" customFormat="1" ht="12" x14ac:dyDescent="0.2">
      <c r="B231" s="69">
        <v>43054</v>
      </c>
      <c r="C231" s="53">
        <v>-14.447405173097883</v>
      </c>
      <c r="D231" s="53">
        <v>-1.3672850624375954</v>
      </c>
      <c r="E231" s="53">
        <v>6.6448169847438843</v>
      </c>
    </row>
    <row r="232" spans="2:5" s="22" customFormat="1" ht="12" x14ac:dyDescent="0.2">
      <c r="B232" s="69">
        <v>43055</v>
      </c>
      <c r="C232" s="53">
        <v>-1.8863896371810296</v>
      </c>
      <c r="D232" s="53">
        <v>-0.99219857417847113</v>
      </c>
      <c r="E232" s="53">
        <v>-3.7450025836982204</v>
      </c>
    </row>
    <row r="233" spans="2:5" s="22" customFormat="1" ht="12" x14ac:dyDescent="0.2">
      <c r="B233" s="69">
        <v>43056</v>
      </c>
      <c r="C233" s="53">
        <v>35.378340559069763</v>
      </c>
      <c r="D233" s="53">
        <v>14.777040257027906</v>
      </c>
      <c r="E233" s="53">
        <v>-2.7548598553345349</v>
      </c>
    </row>
    <row r="234" spans="2:5" s="22" customFormat="1" ht="12" x14ac:dyDescent="0.2">
      <c r="B234" s="69">
        <v>43059</v>
      </c>
      <c r="C234" s="53">
        <v>16.664376489325793</v>
      </c>
      <c r="D234" s="53">
        <v>-1.8437331336890961</v>
      </c>
      <c r="E234" s="53">
        <v>-8.1122700990789447</v>
      </c>
    </row>
    <row r="235" spans="2:5" s="22" customFormat="1" ht="12" x14ac:dyDescent="0.2">
      <c r="B235" s="69">
        <v>43060</v>
      </c>
      <c r="C235" s="53">
        <v>12.873369258193934</v>
      </c>
      <c r="D235" s="53">
        <v>-2.3567221279439221</v>
      </c>
      <c r="E235" s="53">
        <v>7.7754940711462384</v>
      </c>
    </row>
    <row r="236" spans="2:5" s="22" customFormat="1" ht="12" x14ac:dyDescent="0.2">
      <c r="B236" s="69">
        <v>43061</v>
      </c>
      <c r="C236" s="53">
        <v>-10.579809546904107</v>
      </c>
      <c r="D236" s="53">
        <v>-2.5351460010109017</v>
      </c>
      <c r="E236" s="53">
        <v>-1.3026640065719963</v>
      </c>
    </row>
    <row r="237" spans="2:5" s="22" customFormat="1" ht="12" x14ac:dyDescent="0.2">
      <c r="B237" s="69">
        <v>43062</v>
      </c>
      <c r="C237" s="53">
        <v>0.73339631258109161</v>
      </c>
      <c r="D237" s="53">
        <v>-10.250875002265802</v>
      </c>
      <c r="E237" s="53">
        <v>6.542806183115335</v>
      </c>
    </row>
    <row r="238" spans="2:5" s="22" customFormat="1" ht="12" x14ac:dyDescent="0.2">
      <c r="B238" s="69">
        <v>43063</v>
      </c>
      <c r="C238" s="53">
        <v>-2.9012206720991141</v>
      </c>
      <c r="D238" s="53">
        <v>-1.6167825463054175</v>
      </c>
      <c r="E238" s="53">
        <v>-6.2275048129237458</v>
      </c>
    </row>
    <row r="239" spans="2:5" s="22" customFormat="1" ht="12" x14ac:dyDescent="0.2">
      <c r="B239" s="69">
        <v>43066</v>
      </c>
      <c r="C239" s="53">
        <v>-19.445931690176209</v>
      </c>
      <c r="D239" s="53">
        <v>1.2164390838024675</v>
      </c>
      <c r="E239" s="53">
        <v>8.3519295426820239</v>
      </c>
    </row>
    <row r="240" spans="2:5" s="22" customFormat="1" ht="12" x14ac:dyDescent="0.2">
      <c r="B240" s="69">
        <v>43067</v>
      </c>
      <c r="C240" s="53">
        <v>1.1955428798167134</v>
      </c>
      <c r="D240" s="53">
        <v>1.0833948340773114</v>
      </c>
      <c r="E240" s="53">
        <v>-0.17849297012302312</v>
      </c>
    </row>
    <row r="241" spans="2:5" s="22" customFormat="1" ht="12" x14ac:dyDescent="0.2">
      <c r="B241" s="69">
        <v>43068</v>
      </c>
      <c r="C241" s="53">
        <v>36.936122925409329</v>
      </c>
      <c r="D241" s="53">
        <v>-2.1697837008997745</v>
      </c>
      <c r="E241" s="53">
        <v>-5.6449616241644023</v>
      </c>
    </row>
    <row r="242" spans="2:5" s="22" customFormat="1" ht="12" x14ac:dyDescent="0.2">
      <c r="B242" s="69">
        <v>43069</v>
      </c>
      <c r="C242" s="53">
        <v>-25.564545875030309</v>
      </c>
      <c r="D242" s="53">
        <v>-5.2905102990590152</v>
      </c>
      <c r="E242" s="53">
        <v>7.2451091868567685</v>
      </c>
    </row>
    <row r="243" spans="2:5" s="22" customFormat="1" ht="12" x14ac:dyDescent="0.2">
      <c r="B243" s="69">
        <v>43070</v>
      </c>
      <c r="C243" s="53">
        <v>28.831300093349689</v>
      </c>
      <c r="D243" s="53">
        <v>9.3207347217385106</v>
      </c>
      <c r="E243" s="53">
        <v>-14.264354066985641</v>
      </c>
    </row>
    <row r="244" spans="2:5" s="22" customFormat="1" ht="12" x14ac:dyDescent="0.2">
      <c r="B244" s="69">
        <v>43073</v>
      </c>
      <c r="C244" s="53">
        <v>7.81709655901901</v>
      </c>
      <c r="D244" s="53">
        <v>-2.5079373812048056</v>
      </c>
      <c r="E244" s="53">
        <v>10.400481973554875</v>
      </c>
    </row>
    <row r="245" spans="2:5" s="22" customFormat="1" ht="12" x14ac:dyDescent="0.2">
      <c r="B245" s="69">
        <v>43074</v>
      </c>
      <c r="C245" s="53">
        <v>-29.794586335082872</v>
      </c>
      <c r="D245" s="53">
        <v>8.2575106217364755</v>
      </c>
      <c r="E245" s="53">
        <v>13.80360168883017</v>
      </c>
    </row>
    <row r="246" spans="2:5" s="22" customFormat="1" ht="12" x14ac:dyDescent="0.2">
      <c r="B246" s="69">
        <v>43075</v>
      </c>
      <c r="C246" s="53">
        <v>-11.036956231932127</v>
      </c>
      <c r="D246" s="53">
        <v>0.41838743155984126</v>
      </c>
      <c r="E246" s="53">
        <v>-11.485753224137497</v>
      </c>
    </row>
    <row r="247" spans="2:5" s="22" customFormat="1" ht="12" x14ac:dyDescent="0.2">
      <c r="B247" s="69">
        <v>43076</v>
      </c>
      <c r="C247" s="53">
        <v>-4.0578233789268054</v>
      </c>
      <c r="D247" s="53">
        <v>-1.5655304693148797</v>
      </c>
      <c r="E247" s="53">
        <v>-0.64723996350365409</v>
      </c>
    </row>
    <row r="248" spans="2:5" s="22" customFormat="1" ht="12" x14ac:dyDescent="0.2">
      <c r="B248" s="69">
        <v>43077</v>
      </c>
      <c r="C248" s="53">
        <v>-8.3494172120213488</v>
      </c>
      <c r="D248" s="53">
        <v>0.47324139923525799</v>
      </c>
      <c r="E248" s="53">
        <v>-0.70598364184244478</v>
      </c>
    </row>
    <row r="249" spans="2:5" s="22" customFormat="1" ht="12" x14ac:dyDescent="0.2">
      <c r="B249" s="69">
        <v>43080</v>
      </c>
      <c r="C249" s="53">
        <v>-0.96305550164687004</v>
      </c>
      <c r="D249" s="53">
        <v>2.6458389773809099</v>
      </c>
      <c r="E249" s="53">
        <v>5.003034769791026</v>
      </c>
    </row>
    <row r="250" spans="2:5" s="22" customFormat="1" ht="12" x14ac:dyDescent="0.2">
      <c r="B250" s="69">
        <v>43081</v>
      </c>
      <c r="C250" s="53">
        <v>14.319510240989541</v>
      </c>
      <c r="D250" s="53">
        <v>1.1265224172684274</v>
      </c>
      <c r="E250" s="53">
        <v>5.3481970823011205</v>
      </c>
    </row>
    <row r="251" spans="2:5" s="22" customFormat="1" ht="12" x14ac:dyDescent="0.2">
      <c r="B251" s="69">
        <v>43082</v>
      </c>
      <c r="C251" s="53">
        <v>123.22647588836145</v>
      </c>
      <c r="D251" s="53">
        <v>-0.87581236670019047</v>
      </c>
      <c r="E251" s="53">
        <v>-2.6128079847365093E-3</v>
      </c>
    </row>
    <row r="252" spans="2:5" s="22" customFormat="1" ht="12" x14ac:dyDescent="0.2">
      <c r="B252" s="69">
        <v>43083</v>
      </c>
      <c r="C252" s="53">
        <v>-3.1825126723303621</v>
      </c>
      <c r="D252" s="53">
        <v>-0.69878514548218362</v>
      </c>
      <c r="E252" s="53">
        <v>6.0827759197324305</v>
      </c>
    </row>
    <row r="253" spans="2:5" s="22" customFormat="1" ht="12" x14ac:dyDescent="0.2">
      <c r="B253" s="69">
        <v>43084</v>
      </c>
      <c r="C253" s="53">
        <v>-17.318948977687963</v>
      </c>
      <c r="D253" s="53">
        <v>0.10187336024156668</v>
      </c>
      <c r="E253" s="53">
        <v>-4.8596059113300445</v>
      </c>
    </row>
    <row r="254" spans="2:5" s="22" customFormat="1" ht="12" x14ac:dyDescent="0.2">
      <c r="B254" s="69">
        <v>43087</v>
      </c>
      <c r="C254" s="53">
        <v>3.9443450806809999</v>
      </c>
      <c r="D254" s="53">
        <v>1.5485688021944277</v>
      </c>
      <c r="E254" s="53">
        <v>-4.5097988453672304</v>
      </c>
    </row>
    <row r="255" spans="2:5" s="22" customFormat="1" ht="12" x14ac:dyDescent="0.2">
      <c r="B255" s="69">
        <v>43088</v>
      </c>
      <c r="C255" s="53">
        <v>21.253686575925546</v>
      </c>
      <c r="D255" s="53">
        <v>-3.5676359899785015</v>
      </c>
      <c r="E255" s="53">
        <v>10.459536396909307</v>
      </c>
    </row>
    <row r="256" spans="2:5" s="22" customFormat="1" ht="12" x14ac:dyDescent="0.2">
      <c r="B256" s="69">
        <v>43089</v>
      </c>
      <c r="C256" s="53">
        <v>-15.843136685400982</v>
      </c>
      <c r="D256" s="53">
        <v>-2.7305061599336322</v>
      </c>
      <c r="E256" s="53">
        <v>-15.673858086051595</v>
      </c>
    </row>
    <row r="257" spans="2:5" s="22" customFormat="1" ht="12" x14ac:dyDescent="0.2">
      <c r="B257" s="69">
        <v>43090</v>
      </c>
      <c r="C257" s="53">
        <v>-0.87684768785537548</v>
      </c>
      <c r="D257" s="53">
        <v>-0.86158067280462935</v>
      </c>
      <c r="E257" s="53">
        <v>9.6224932328200943</v>
      </c>
    </row>
    <row r="258" spans="2:5" s="22" customFormat="1" ht="12" x14ac:dyDescent="0.2">
      <c r="B258" s="69">
        <v>43091</v>
      </c>
      <c r="C258" s="53">
        <v>-3.0323284511031057</v>
      </c>
      <c r="D258" s="53">
        <v>3.9783522527501614</v>
      </c>
      <c r="E258" s="53">
        <v>-7.4449725194488003</v>
      </c>
    </row>
    <row r="259" spans="2:5" s="22" customFormat="1" ht="12" x14ac:dyDescent="0.2">
      <c r="B259" s="69">
        <v>43096</v>
      </c>
      <c r="C259" s="53">
        <v>0.93976166180855802</v>
      </c>
      <c r="D259" s="53">
        <v>1.7756390714255499</v>
      </c>
      <c r="E259" s="53">
        <v>-1.0097822656989552</v>
      </c>
    </row>
    <row r="260" spans="2:5" s="22" customFormat="1" ht="12" x14ac:dyDescent="0.2">
      <c r="B260" s="69">
        <v>43097</v>
      </c>
      <c r="C260" s="53">
        <v>12.973106403309774</v>
      </c>
      <c r="D260" s="53">
        <v>-3.2457526638624112</v>
      </c>
      <c r="E260" s="53">
        <v>5.5611904830903836</v>
      </c>
    </row>
    <row r="261" spans="2:5" x14ac:dyDescent="0.25">
      <c r="B261" s="69">
        <v>43098</v>
      </c>
      <c r="C261" s="53">
        <v>-22.650937267839311</v>
      </c>
      <c r="D261" s="53">
        <v>2.9119958598042395</v>
      </c>
      <c r="E261" s="53">
        <v>-6.3224070718717389</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33"/>
  <sheetViews>
    <sheetView topLeftCell="A2" workbookViewId="0">
      <selection activeCell="B4" sqref="B4"/>
    </sheetView>
  </sheetViews>
  <sheetFormatPr defaultRowHeight="15" x14ac:dyDescent="0.25"/>
  <cols>
    <col min="1" max="1" width="4.7109375" customWidth="1"/>
    <col min="3" max="3" width="15.7109375" customWidth="1"/>
    <col min="4" max="4" width="11" customWidth="1"/>
  </cols>
  <sheetData>
    <row r="1" spans="1:12" x14ac:dyDescent="0.25">
      <c r="A1" s="22"/>
      <c r="B1" s="43" t="s">
        <v>52</v>
      </c>
    </row>
    <row r="2" spans="1:12" x14ac:dyDescent="0.25">
      <c r="A2" s="22"/>
      <c r="B2" s="43" t="s">
        <v>20</v>
      </c>
    </row>
    <row r="3" spans="1:12" x14ac:dyDescent="0.25">
      <c r="A3" s="22"/>
      <c r="B3" s="44" t="s">
        <v>408</v>
      </c>
    </row>
    <row r="4" spans="1:12" x14ac:dyDescent="0.25">
      <c r="A4" s="45" t="s">
        <v>0</v>
      </c>
      <c r="B4" s="22" t="s">
        <v>590</v>
      </c>
    </row>
    <row r="5" spans="1:12" x14ac:dyDescent="0.25">
      <c r="A5" s="45" t="s">
        <v>1</v>
      </c>
      <c r="B5" s="22"/>
    </row>
    <row r="6" spans="1:12" x14ac:dyDescent="0.25">
      <c r="A6" s="45" t="s">
        <v>2</v>
      </c>
      <c r="B6" s="76" t="s">
        <v>591</v>
      </c>
    </row>
    <row r="7" spans="1:12" x14ac:dyDescent="0.25">
      <c r="A7" s="45" t="s">
        <v>3</v>
      </c>
      <c r="B7" s="46" t="s">
        <v>376</v>
      </c>
    </row>
    <row r="8" spans="1:12" x14ac:dyDescent="0.25">
      <c r="A8" s="45" t="s">
        <v>4</v>
      </c>
      <c r="B8" s="22" t="s">
        <v>47</v>
      </c>
    </row>
    <row r="9" spans="1:12" x14ac:dyDescent="0.25">
      <c r="A9" s="45" t="s">
        <v>5</v>
      </c>
      <c r="B9" s="22" t="s">
        <v>21</v>
      </c>
    </row>
    <row r="10" spans="1:12" x14ac:dyDescent="0.25">
      <c r="A10" s="47" t="s">
        <v>6</v>
      </c>
      <c r="B10" s="22"/>
    </row>
    <row r="11" spans="1:12" s="10" customFormat="1" x14ac:dyDescent="0.25">
      <c r="A11" s="48"/>
      <c r="B11" s="48"/>
    </row>
    <row r="13" spans="1:12" x14ac:dyDescent="0.25">
      <c r="B13" s="23" t="s">
        <v>16</v>
      </c>
      <c r="C13" s="23" t="s">
        <v>589</v>
      </c>
      <c r="D13" s="23" t="s">
        <v>48</v>
      </c>
    </row>
    <row r="14" spans="1:12" x14ac:dyDescent="0.25">
      <c r="B14" s="22">
        <v>2014</v>
      </c>
      <c r="C14" s="24">
        <v>25.739260049999999</v>
      </c>
      <c r="D14" s="22">
        <v>18</v>
      </c>
    </row>
    <row r="15" spans="1:12" x14ac:dyDescent="0.25">
      <c r="B15" s="28">
        <v>2015</v>
      </c>
      <c r="C15" s="30">
        <v>5.1802982000000002</v>
      </c>
      <c r="D15" s="27">
        <v>9</v>
      </c>
      <c r="L15" t="s">
        <v>41</v>
      </c>
    </row>
    <row r="16" spans="1:12" x14ac:dyDescent="0.25">
      <c r="B16" s="28">
        <v>2016</v>
      </c>
      <c r="C16" s="29">
        <v>12.675000000000001</v>
      </c>
      <c r="D16" s="22">
        <v>21</v>
      </c>
    </row>
    <row r="17" spans="2:4" x14ac:dyDescent="0.25">
      <c r="B17" s="28">
        <v>2017</v>
      </c>
      <c r="C17" s="24">
        <v>31.734999999999999</v>
      </c>
      <c r="D17" s="22">
        <v>16</v>
      </c>
    </row>
    <row r="33" spans="14:14" x14ac:dyDescent="0.25">
      <c r="N33" t="s">
        <v>41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workbookViewId="0">
      <selection activeCell="B4" sqref="B4"/>
    </sheetView>
  </sheetViews>
  <sheetFormatPr defaultRowHeight="15" x14ac:dyDescent="0.25"/>
  <sheetData>
    <row r="1" spans="1:35" x14ac:dyDescent="0.25">
      <c r="A1" s="3"/>
      <c r="B1" s="43" t="s">
        <v>52</v>
      </c>
    </row>
    <row r="2" spans="1:35" x14ac:dyDescent="0.25">
      <c r="A2" s="3"/>
      <c r="B2" s="43" t="s">
        <v>20</v>
      </c>
    </row>
    <row r="3" spans="1:35" x14ac:dyDescent="0.25">
      <c r="A3" s="3"/>
      <c r="B3" s="44" t="s">
        <v>409</v>
      </c>
    </row>
    <row r="4" spans="1:35" x14ac:dyDescent="0.25">
      <c r="A4" s="7" t="s">
        <v>0</v>
      </c>
      <c r="B4" s="22" t="s">
        <v>617</v>
      </c>
    </row>
    <row r="5" spans="1:35" x14ac:dyDescent="0.25">
      <c r="A5" s="7" t="s">
        <v>1</v>
      </c>
      <c r="B5" s="22"/>
    </row>
    <row r="6" spans="1:35" x14ac:dyDescent="0.25">
      <c r="A6" s="7" t="s">
        <v>2</v>
      </c>
      <c r="B6" s="22"/>
    </row>
    <row r="7" spans="1:35" x14ac:dyDescent="0.25">
      <c r="A7" s="7" t="s">
        <v>3</v>
      </c>
      <c r="B7" s="46" t="s">
        <v>387</v>
      </c>
    </row>
    <row r="8" spans="1:35" x14ac:dyDescent="0.25">
      <c r="A8" s="7" t="s">
        <v>4</v>
      </c>
      <c r="B8" s="22" t="s">
        <v>21</v>
      </c>
    </row>
    <row r="9" spans="1:35" x14ac:dyDescent="0.25">
      <c r="A9" s="7" t="s">
        <v>5</v>
      </c>
      <c r="B9" s="22"/>
    </row>
    <row r="10" spans="1:35" x14ac:dyDescent="0.25">
      <c r="A10" s="8" t="s">
        <v>6</v>
      </c>
      <c r="B10" s="22"/>
    </row>
    <row r="11" spans="1:35" x14ac:dyDescent="0.25">
      <c r="A11" s="10"/>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x14ac:dyDescent="0.25">
      <c r="B12" s="23" t="s">
        <v>16</v>
      </c>
      <c r="C12" s="23" t="s">
        <v>592</v>
      </c>
    </row>
    <row r="13" spans="1:35" x14ac:dyDescent="0.25">
      <c r="B13" s="22">
        <v>2014</v>
      </c>
      <c r="C13" s="22">
        <v>99</v>
      </c>
    </row>
    <row r="14" spans="1:35" x14ac:dyDescent="0.25">
      <c r="B14" s="22">
        <v>2015</v>
      </c>
      <c r="C14" s="22">
        <v>154</v>
      </c>
    </row>
    <row r="15" spans="1:35" x14ac:dyDescent="0.25">
      <c r="B15" s="22">
        <v>2016</v>
      </c>
      <c r="C15" s="22">
        <v>141</v>
      </c>
    </row>
    <row r="16" spans="1:35" x14ac:dyDescent="0.25">
      <c r="B16" s="22">
        <v>2017</v>
      </c>
      <c r="C16" s="22">
        <v>174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workbookViewId="0">
      <selection activeCell="B4" sqref="B4"/>
    </sheetView>
  </sheetViews>
  <sheetFormatPr defaultRowHeight="15" x14ac:dyDescent="0.25"/>
  <cols>
    <col min="2" max="3" width="11.5703125" customWidth="1"/>
    <col min="4" max="4" width="9.85546875" customWidth="1"/>
  </cols>
  <sheetData>
    <row r="1" spans="1:28" x14ac:dyDescent="0.25">
      <c r="A1" s="3"/>
      <c r="B1" s="43" t="s">
        <v>52</v>
      </c>
    </row>
    <row r="2" spans="1:28" x14ac:dyDescent="0.25">
      <c r="A2" s="3"/>
      <c r="B2" s="43" t="s">
        <v>20</v>
      </c>
    </row>
    <row r="3" spans="1:28" x14ac:dyDescent="0.25">
      <c r="A3" s="3"/>
      <c r="B3" s="44" t="s">
        <v>410</v>
      </c>
    </row>
    <row r="4" spans="1:28" x14ac:dyDescent="0.25">
      <c r="A4" s="7" t="s">
        <v>0</v>
      </c>
      <c r="B4" s="22" t="s">
        <v>618</v>
      </c>
    </row>
    <row r="5" spans="1:28" x14ac:dyDescent="0.25">
      <c r="A5" s="7" t="s">
        <v>1</v>
      </c>
      <c r="B5" s="22"/>
    </row>
    <row r="6" spans="1:28" x14ac:dyDescent="0.25">
      <c r="A6" s="7" t="s">
        <v>2</v>
      </c>
      <c r="B6" s="22"/>
    </row>
    <row r="7" spans="1:28" x14ac:dyDescent="0.25">
      <c r="A7" s="7" t="s">
        <v>3</v>
      </c>
      <c r="B7" s="46" t="s">
        <v>382</v>
      </c>
    </row>
    <row r="8" spans="1:28" x14ac:dyDescent="0.25">
      <c r="A8" s="7" t="s">
        <v>4</v>
      </c>
      <c r="B8" s="22" t="s">
        <v>21</v>
      </c>
    </row>
    <row r="9" spans="1:28" x14ac:dyDescent="0.25">
      <c r="A9" s="7" t="s">
        <v>5</v>
      </c>
      <c r="B9" s="22"/>
    </row>
    <row r="10" spans="1:28" x14ac:dyDescent="0.25">
      <c r="A10" s="8" t="s">
        <v>6</v>
      </c>
      <c r="B10" s="22"/>
    </row>
    <row r="11" spans="1:28" x14ac:dyDescent="0.25">
      <c r="A11" s="10"/>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row>
    <row r="12" spans="1:28" x14ac:dyDescent="0.25">
      <c r="B12" s="23" t="s">
        <v>383</v>
      </c>
      <c r="C12" s="23" t="s">
        <v>384</v>
      </c>
      <c r="D12" s="23" t="s">
        <v>385</v>
      </c>
      <c r="E12" s="23" t="s">
        <v>386</v>
      </c>
    </row>
    <row r="13" spans="1:28" x14ac:dyDescent="0.25">
      <c r="B13" s="22">
        <v>7</v>
      </c>
      <c r="C13" s="22">
        <v>127</v>
      </c>
      <c r="D13" s="22">
        <v>24</v>
      </c>
      <c r="E13" s="22">
        <v>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workbookViewId="0">
      <selection activeCell="B4" sqref="B4"/>
    </sheetView>
  </sheetViews>
  <sheetFormatPr defaultRowHeight="15" x14ac:dyDescent="0.25"/>
  <sheetData>
    <row r="1" spans="1:28" x14ac:dyDescent="0.25">
      <c r="A1" s="22"/>
      <c r="B1" s="43" t="s">
        <v>52</v>
      </c>
    </row>
    <row r="2" spans="1:28" x14ac:dyDescent="0.25">
      <c r="A2" s="22"/>
      <c r="B2" s="43" t="s">
        <v>20</v>
      </c>
    </row>
    <row r="3" spans="1:28" x14ac:dyDescent="0.25">
      <c r="A3" s="22"/>
      <c r="B3" s="44" t="s">
        <v>15</v>
      </c>
    </row>
    <row r="4" spans="1:28" x14ac:dyDescent="0.25">
      <c r="A4" s="91" t="s">
        <v>0</v>
      </c>
      <c r="B4" s="76" t="s">
        <v>456</v>
      </c>
    </row>
    <row r="5" spans="1:28" x14ac:dyDescent="0.25">
      <c r="A5" s="45" t="s">
        <v>1</v>
      </c>
      <c r="B5" s="22"/>
    </row>
    <row r="6" spans="1:28" x14ac:dyDescent="0.25">
      <c r="A6" s="45" t="s">
        <v>2</v>
      </c>
      <c r="B6" s="22" t="s">
        <v>634</v>
      </c>
    </row>
    <row r="7" spans="1:28" x14ac:dyDescent="0.25">
      <c r="A7" s="45" t="s">
        <v>3</v>
      </c>
      <c r="B7" s="46" t="s">
        <v>387</v>
      </c>
    </row>
    <row r="8" spans="1:28" x14ac:dyDescent="0.25">
      <c r="A8" s="45" t="s">
        <v>4</v>
      </c>
      <c r="B8" s="22" t="s">
        <v>403</v>
      </c>
    </row>
    <row r="9" spans="1:28" x14ac:dyDescent="0.25">
      <c r="A9" s="45" t="s">
        <v>5</v>
      </c>
      <c r="B9" s="22"/>
    </row>
    <row r="10" spans="1:28" x14ac:dyDescent="0.25">
      <c r="A10" s="47" t="s">
        <v>6</v>
      </c>
      <c r="B10" s="22"/>
    </row>
    <row r="11" spans="1:28" x14ac:dyDescent="0.25">
      <c r="A11" s="92"/>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row>
    <row r="12" spans="1:28" x14ac:dyDescent="0.25">
      <c r="B12" s="22" t="s">
        <v>399</v>
      </c>
      <c r="C12" s="22" t="s">
        <v>402</v>
      </c>
      <c r="D12" s="22" t="s">
        <v>606</v>
      </c>
      <c r="E12" s="22" t="s">
        <v>607</v>
      </c>
    </row>
    <row r="13" spans="1:28" x14ac:dyDescent="0.25">
      <c r="B13" s="90">
        <v>13.443504257698301</v>
      </c>
      <c r="C13" s="90">
        <v>7.0749050445692703</v>
      </c>
      <c r="D13" s="90">
        <v>32.185519486304798</v>
      </c>
      <c r="E13" s="90">
        <v>47.296071211427602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selection activeCell="B4" sqref="B4"/>
    </sheetView>
  </sheetViews>
  <sheetFormatPr defaultRowHeight="15" x14ac:dyDescent="0.25"/>
  <sheetData>
    <row r="1" spans="1:24" x14ac:dyDescent="0.25">
      <c r="A1" s="22"/>
      <c r="B1" s="43" t="s">
        <v>52</v>
      </c>
    </row>
    <row r="2" spans="1:24" x14ac:dyDescent="0.25">
      <c r="A2" s="22"/>
      <c r="B2" s="43" t="s">
        <v>20</v>
      </c>
    </row>
    <row r="3" spans="1:24" x14ac:dyDescent="0.25">
      <c r="A3" s="22"/>
      <c r="B3" s="44" t="s">
        <v>412</v>
      </c>
    </row>
    <row r="4" spans="1:24" x14ac:dyDescent="0.25">
      <c r="A4" s="45" t="s">
        <v>0</v>
      </c>
      <c r="B4" s="22" t="s">
        <v>588</v>
      </c>
    </row>
    <row r="5" spans="1:24" x14ac:dyDescent="0.25">
      <c r="A5" s="45" t="s">
        <v>1</v>
      </c>
      <c r="B5" s="22"/>
    </row>
    <row r="6" spans="1:24" x14ac:dyDescent="0.25">
      <c r="A6" s="45" t="s">
        <v>2</v>
      </c>
      <c r="B6" s="22"/>
    </row>
    <row r="7" spans="1:24" x14ac:dyDescent="0.25">
      <c r="A7" s="45" t="s">
        <v>3</v>
      </c>
      <c r="B7" s="46" t="s">
        <v>376</v>
      </c>
    </row>
    <row r="8" spans="1:24" x14ac:dyDescent="0.25">
      <c r="A8" s="45" t="s">
        <v>4</v>
      </c>
      <c r="B8" s="22" t="s">
        <v>24</v>
      </c>
    </row>
    <row r="9" spans="1:24" x14ac:dyDescent="0.25">
      <c r="A9" s="45" t="s">
        <v>5</v>
      </c>
      <c r="B9" s="22"/>
    </row>
    <row r="10" spans="1:24" x14ac:dyDescent="0.25">
      <c r="A10" s="47" t="s">
        <v>6</v>
      </c>
      <c r="B10" s="22"/>
    </row>
    <row r="11" spans="1:24" x14ac:dyDescent="0.25">
      <c r="A11" s="48"/>
      <c r="B11" s="48"/>
      <c r="C11" s="10"/>
      <c r="D11" s="10"/>
      <c r="E11" s="10"/>
      <c r="F11" s="10"/>
      <c r="G11" s="10"/>
      <c r="H11" s="10"/>
      <c r="I11" s="10"/>
      <c r="J11" s="10"/>
      <c r="K11" s="10"/>
      <c r="L11" s="10"/>
      <c r="M11" s="10"/>
      <c r="N11" s="10"/>
      <c r="O11" s="10"/>
      <c r="P11" s="10"/>
      <c r="Q11" s="10"/>
      <c r="R11" s="10"/>
      <c r="S11" s="10"/>
      <c r="T11" s="10"/>
      <c r="U11" s="10"/>
      <c r="V11" s="10"/>
      <c r="W11" s="10"/>
      <c r="X11" s="10"/>
    </row>
    <row r="12" spans="1:24" x14ac:dyDescent="0.25">
      <c r="B12" s="22"/>
      <c r="C12" s="22" t="s">
        <v>32</v>
      </c>
      <c r="D12" s="22" t="s">
        <v>33</v>
      </c>
      <c r="E12" s="22" t="s">
        <v>619</v>
      </c>
      <c r="F12" s="22" t="s">
        <v>620</v>
      </c>
      <c r="G12" s="22" t="s">
        <v>34</v>
      </c>
    </row>
    <row r="13" spans="1:24" x14ac:dyDescent="0.25">
      <c r="B13" s="22">
        <v>2013</v>
      </c>
      <c r="C13" s="53">
        <v>12.509676070583051</v>
      </c>
      <c r="D13" s="53">
        <v>75.286326935355376</v>
      </c>
      <c r="E13" s="53">
        <v>0.66447059887107796</v>
      </c>
      <c r="F13" s="53">
        <v>8.8754287134922567</v>
      </c>
      <c r="G13" s="53">
        <v>2.6640976816982418</v>
      </c>
    </row>
    <row r="14" spans="1:24" x14ac:dyDescent="0.25">
      <c r="B14" s="22">
        <v>2014</v>
      </c>
      <c r="C14" s="53">
        <v>28.05546255108603</v>
      </c>
      <c r="D14" s="53">
        <v>59.854487864245364</v>
      </c>
      <c r="E14" s="53">
        <v>0.5527122760585238</v>
      </c>
      <c r="F14" s="53">
        <v>8.96350504615679</v>
      </c>
      <c r="G14" s="53">
        <v>2.5738322624532985</v>
      </c>
    </row>
    <row r="15" spans="1:24" x14ac:dyDescent="0.25">
      <c r="B15" s="22">
        <v>2015</v>
      </c>
      <c r="C15" s="53">
        <v>38.19748619310608</v>
      </c>
      <c r="D15" s="53">
        <v>49.621024566749192</v>
      </c>
      <c r="E15" s="53">
        <v>0.45324700057131972</v>
      </c>
      <c r="F15" s="53">
        <v>9.285850314225863</v>
      </c>
      <c r="G15" s="53">
        <v>2.4376309274423922</v>
      </c>
    </row>
    <row r="16" spans="1:24" x14ac:dyDescent="0.25">
      <c r="B16" s="22">
        <v>2016</v>
      </c>
      <c r="C16" s="53">
        <v>47.164678980967516</v>
      </c>
      <c r="D16" s="53">
        <v>40.578539794799433</v>
      </c>
      <c r="E16" s="53">
        <v>0.38932004998257408</v>
      </c>
      <c r="F16" s="53">
        <v>9.4108346579848856</v>
      </c>
      <c r="G16" s="53">
        <v>2.4566265162655876</v>
      </c>
    </row>
    <row r="17" spans="2:7" x14ac:dyDescent="0.25">
      <c r="B17" s="22">
        <v>2017</v>
      </c>
      <c r="C17" s="53">
        <v>52.277176853405159</v>
      </c>
      <c r="D17" s="53">
        <v>35.479664797076119</v>
      </c>
      <c r="E17" s="53">
        <v>0.34252040526391592</v>
      </c>
      <c r="F17" s="53">
        <v>9.4730245719468016</v>
      </c>
      <c r="G17" s="53">
        <v>2.427613372308004</v>
      </c>
    </row>
    <row r="20" spans="2:7" x14ac:dyDescent="0.25">
      <c r="B20" s="2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workbookViewId="0">
      <selection activeCell="B4" sqref="B4"/>
    </sheetView>
  </sheetViews>
  <sheetFormatPr defaultRowHeight="15" x14ac:dyDescent="0.25"/>
  <sheetData>
    <row r="1" spans="1:27" x14ac:dyDescent="0.25">
      <c r="A1" s="22"/>
      <c r="B1" s="43" t="s">
        <v>52</v>
      </c>
    </row>
    <row r="2" spans="1:27" x14ac:dyDescent="0.25">
      <c r="A2" s="22"/>
      <c r="B2" s="43" t="s">
        <v>20</v>
      </c>
    </row>
    <row r="3" spans="1:27" x14ac:dyDescent="0.25">
      <c r="A3" s="22"/>
      <c r="B3" s="44" t="s">
        <v>413</v>
      </c>
    </row>
    <row r="4" spans="1:27" x14ac:dyDescent="0.25">
      <c r="A4" s="45" t="s">
        <v>0</v>
      </c>
      <c r="B4" s="22" t="s">
        <v>621</v>
      </c>
    </row>
    <row r="5" spans="1:27" x14ac:dyDescent="0.25">
      <c r="A5" s="45" t="s">
        <v>1</v>
      </c>
      <c r="B5" s="22"/>
    </row>
    <row r="6" spans="1:27" x14ac:dyDescent="0.25">
      <c r="A6" s="45" t="s">
        <v>2</v>
      </c>
      <c r="B6" s="22"/>
    </row>
    <row r="7" spans="1:27" x14ac:dyDescent="0.25">
      <c r="A7" s="45" t="s">
        <v>3</v>
      </c>
      <c r="B7" s="46" t="s">
        <v>376</v>
      </c>
    </row>
    <row r="8" spans="1:27" x14ac:dyDescent="0.25">
      <c r="A8" s="45" t="s">
        <v>4</v>
      </c>
      <c r="B8" s="22" t="s">
        <v>24</v>
      </c>
    </row>
    <row r="9" spans="1:27" x14ac:dyDescent="0.25">
      <c r="A9" s="45" t="s">
        <v>5</v>
      </c>
      <c r="B9" s="22"/>
    </row>
    <row r="10" spans="1:27" x14ac:dyDescent="0.25">
      <c r="A10" s="47" t="s">
        <v>6</v>
      </c>
      <c r="B10" s="22"/>
    </row>
    <row r="11" spans="1:27"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x14ac:dyDescent="0.25">
      <c r="B12" s="22"/>
      <c r="C12" s="22" t="s">
        <v>35</v>
      </c>
      <c r="D12" s="22" t="s">
        <v>36</v>
      </c>
      <c r="E12" s="22" t="s">
        <v>37</v>
      </c>
      <c r="F12" s="22" t="s">
        <v>38</v>
      </c>
      <c r="G12" s="22" t="s">
        <v>39</v>
      </c>
    </row>
    <row r="13" spans="1:27" x14ac:dyDescent="0.25">
      <c r="B13" s="22">
        <v>2013</v>
      </c>
      <c r="C13" s="53">
        <v>58.63208170235864</v>
      </c>
      <c r="D13" s="53">
        <v>17.427579670843262</v>
      </c>
      <c r="E13" s="53">
        <v>16.28388234895003</v>
      </c>
      <c r="F13" s="53">
        <v>3.8773107630254824</v>
      </c>
      <c r="G13" s="53">
        <v>3.7791455148225919</v>
      </c>
    </row>
    <row r="14" spans="1:27" x14ac:dyDescent="0.25">
      <c r="B14" s="22">
        <v>2014</v>
      </c>
      <c r="C14" s="53">
        <v>59.377642975881486</v>
      </c>
      <c r="D14" s="53">
        <v>16.98160789002819</v>
      </c>
      <c r="E14" s="53">
        <v>16.189379890309532</v>
      </c>
      <c r="F14" s="53">
        <v>3.7792603699008263</v>
      </c>
      <c r="G14" s="53">
        <v>3.6721088738799792</v>
      </c>
    </row>
    <row r="15" spans="1:27" x14ac:dyDescent="0.25">
      <c r="B15" s="22">
        <v>2015</v>
      </c>
      <c r="C15" s="53">
        <v>60.294303797468352</v>
      </c>
      <c r="D15" s="53">
        <v>16.85253164556962</v>
      </c>
      <c r="E15" s="53">
        <v>15.845886075949366</v>
      </c>
      <c r="F15" s="53">
        <v>3.6268670886075953</v>
      </c>
      <c r="G15" s="53">
        <v>3.3094936708860758</v>
      </c>
    </row>
    <row r="16" spans="1:27" x14ac:dyDescent="0.25">
      <c r="B16" s="22">
        <v>2016</v>
      </c>
      <c r="C16" s="53">
        <v>61.078683245885969</v>
      </c>
      <c r="D16" s="53">
        <v>16.899490597566377</v>
      </c>
      <c r="E16" s="53">
        <v>15.321988126392933</v>
      </c>
      <c r="F16" s="53">
        <v>3.4342397011155996</v>
      </c>
      <c r="G16" s="53">
        <v>3.2655983290391322</v>
      </c>
    </row>
    <row r="17" spans="2:7" x14ac:dyDescent="0.25">
      <c r="B17" s="22">
        <v>2017</v>
      </c>
      <c r="C17" s="53">
        <v>61.824248129257278</v>
      </c>
      <c r="D17" s="53">
        <v>16.891215794818145</v>
      </c>
      <c r="E17" s="53">
        <v>14.861908639352992</v>
      </c>
      <c r="F17" s="53">
        <v>3.3134143926743755</v>
      </c>
      <c r="G17" s="53">
        <v>3.1092130438972014</v>
      </c>
    </row>
    <row r="19" spans="2:7" x14ac:dyDescent="0.25">
      <c r="B19" s="2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workbookViewId="0">
      <selection activeCell="B4" sqref="B4"/>
    </sheetView>
  </sheetViews>
  <sheetFormatPr defaultRowHeight="15" x14ac:dyDescent="0.25"/>
  <sheetData>
    <row r="1" spans="1:30" x14ac:dyDescent="0.25">
      <c r="A1" s="22"/>
      <c r="B1" s="43" t="s">
        <v>52</v>
      </c>
      <c r="C1" s="22"/>
    </row>
    <row r="2" spans="1:30" x14ac:dyDescent="0.25">
      <c r="A2" s="22"/>
      <c r="B2" s="43" t="s">
        <v>20</v>
      </c>
      <c r="C2" s="22"/>
    </row>
    <row r="3" spans="1:30" x14ac:dyDescent="0.25">
      <c r="A3" s="22"/>
      <c r="B3" s="44" t="s">
        <v>414</v>
      </c>
      <c r="C3" s="22"/>
    </row>
    <row r="4" spans="1:30" x14ac:dyDescent="0.25">
      <c r="A4" s="45" t="s">
        <v>0</v>
      </c>
      <c r="B4" s="22" t="s">
        <v>457</v>
      </c>
      <c r="C4" s="22"/>
    </row>
    <row r="5" spans="1:30" x14ac:dyDescent="0.25">
      <c r="A5" s="45" t="s">
        <v>1</v>
      </c>
      <c r="B5" s="22"/>
      <c r="C5" s="22"/>
    </row>
    <row r="6" spans="1:30" x14ac:dyDescent="0.25">
      <c r="A6" s="45" t="s">
        <v>2</v>
      </c>
      <c r="B6" s="22" t="s">
        <v>622</v>
      </c>
      <c r="C6" s="22"/>
    </row>
    <row r="7" spans="1:30" x14ac:dyDescent="0.25">
      <c r="A7" s="45" t="s">
        <v>3</v>
      </c>
      <c r="B7" s="46" t="s">
        <v>376</v>
      </c>
      <c r="C7" s="22"/>
    </row>
    <row r="8" spans="1:30" x14ac:dyDescent="0.25">
      <c r="A8" s="45" t="s">
        <v>4</v>
      </c>
      <c r="B8" s="22" t="s">
        <v>50</v>
      </c>
      <c r="C8" s="22"/>
    </row>
    <row r="9" spans="1:30" x14ac:dyDescent="0.25">
      <c r="A9" s="45" t="s">
        <v>5</v>
      </c>
      <c r="B9" s="22"/>
      <c r="C9" s="22"/>
    </row>
    <row r="10" spans="1:30" x14ac:dyDescent="0.25">
      <c r="A10" s="47" t="s">
        <v>6</v>
      </c>
      <c r="B10" s="22"/>
      <c r="C10" s="22"/>
    </row>
    <row r="11" spans="1:30"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row>
    <row r="13" spans="1:30" x14ac:dyDescent="0.25">
      <c r="B13" s="23" t="s">
        <v>16</v>
      </c>
      <c r="C13" s="23" t="s">
        <v>21</v>
      </c>
    </row>
    <row r="14" spans="1:30" x14ac:dyDescent="0.25">
      <c r="B14" s="22">
        <v>2016</v>
      </c>
      <c r="C14" s="22">
        <v>1.426865</v>
      </c>
    </row>
    <row r="15" spans="1:30" x14ac:dyDescent="0.25">
      <c r="B15" s="22">
        <v>2017</v>
      </c>
      <c r="C15" s="22">
        <v>1.46035</v>
      </c>
    </row>
    <row r="16" spans="1:30" x14ac:dyDescent="0.25">
      <c r="B16" s="22">
        <v>2018</v>
      </c>
      <c r="C16" s="22">
        <v>1.484081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workbookViewId="0">
      <selection activeCell="B4" sqref="B4"/>
    </sheetView>
  </sheetViews>
  <sheetFormatPr defaultRowHeight="15" x14ac:dyDescent="0.25"/>
  <sheetData>
    <row r="1" spans="1:21" x14ac:dyDescent="0.25">
      <c r="A1" s="22"/>
      <c r="B1" s="43" t="s">
        <v>52</v>
      </c>
    </row>
    <row r="2" spans="1:21" x14ac:dyDescent="0.25">
      <c r="A2" s="22"/>
      <c r="B2" s="43" t="s">
        <v>20</v>
      </c>
    </row>
    <row r="3" spans="1:21" x14ac:dyDescent="0.25">
      <c r="A3" s="22"/>
      <c r="B3" s="44" t="s">
        <v>414</v>
      </c>
    </row>
    <row r="4" spans="1:21" x14ac:dyDescent="0.25">
      <c r="A4" s="45" t="s">
        <v>0</v>
      </c>
      <c r="B4" s="22" t="s">
        <v>461</v>
      </c>
    </row>
    <row r="5" spans="1:21" x14ac:dyDescent="0.25">
      <c r="A5" s="45" t="s">
        <v>1</v>
      </c>
      <c r="B5" s="22"/>
    </row>
    <row r="6" spans="1:21" x14ac:dyDescent="0.25">
      <c r="A6" s="45" t="s">
        <v>2</v>
      </c>
      <c r="B6" s="22"/>
    </row>
    <row r="7" spans="1:21" x14ac:dyDescent="0.25">
      <c r="A7" s="45" t="s">
        <v>3</v>
      </c>
      <c r="B7" s="46" t="s">
        <v>376</v>
      </c>
    </row>
    <row r="8" spans="1:21" x14ac:dyDescent="0.25">
      <c r="A8" s="45" t="s">
        <v>4</v>
      </c>
      <c r="B8" s="22" t="s">
        <v>47</v>
      </c>
    </row>
    <row r="9" spans="1:21" x14ac:dyDescent="0.25">
      <c r="A9" s="45" t="s">
        <v>5</v>
      </c>
      <c r="B9" s="22"/>
    </row>
    <row r="10" spans="1:21" x14ac:dyDescent="0.25">
      <c r="A10" s="47" t="s">
        <v>6</v>
      </c>
      <c r="B10" s="22"/>
    </row>
    <row r="11" spans="1:21" x14ac:dyDescent="0.25">
      <c r="A11" s="48"/>
      <c r="B11" s="48"/>
      <c r="C11" s="10"/>
      <c r="D11" s="10"/>
      <c r="E11" s="10"/>
      <c r="F11" s="10"/>
      <c r="G11" s="10"/>
      <c r="H11" s="10"/>
      <c r="I11" s="10"/>
      <c r="J11" s="10"/>
      <c r="K11" s="10"/>
      <c r="L11" s="10"/>
      <c r="M11" s="10"/>
      <c r="N11" s="10"/>
      <c r="O11" s="10"/>
      <c r="P11" s="10"/>
      <c r="Q11" s="10"/>
      <c r="R11" s="10"/>
      <c r="S11" s="10"/>
      <c r="T11" s="10"/>
      <c r="U11" s="10"/>
    </row>
    <row r="12" spans="1:21" x14ac:dyDescent="0.25">
      <c r="A12" s="37"/>
      <c r="B12" s="78"/>
      <c r="C12" s="78"/>
      <c r="D12" s="37"/>
      <c r="E12" s="37"/>
      <c r="F12" s="37"/>
      <c r="G12" s="37"/>
      <c r="H12" s="37"/>
      <c r="I12" s="37"/>
      <c r="J12" s="37"/>
      <c r="K12" s="37"/>
      <c r="L12" s="37"/>
      <c r="M12" s="37"/>
      <c r="N12" s="37"/>
      <c r="O12" s="37"/>
      <c r="P12" s="37"/>
      <c r="Q12" s="37"/>
      <c r="R12" s="37"/>
      <c r="S12" s="37"/>
      <c r="T12" s="37"/>
      <c r="U12" s="37"/>
    </row>
    <row r="13" spans="1:21" x14ac:dyDescent="0.25">
      <c r="B13" s="38">
        <v>41640</v>
      </c>
      <c r="C13" s="24">
        <v>79.349000000000004</v>
      </c>
    </row>
    <row r="14" spans="1:21" x14ac:dyDescent="0.25">
      <c r="B14" s="38">
        <v>41671</v>
      </c>
      <c r="C14" s="24">
        <v>78.542000000000002</v>
      </c>
    </row>
    <row r="15" spans="1:21" x14ac:dyDescent="0.25">
      <c r="B15" s="38">
        <v>41699</v>
      </c>
      <c r="C15" s="24">
        <v>73.418999999999997</v>
      </c>
    </row>
    <row r="16" spans="1:21" x14ac:dyDescent="0.25">
      <c r="B16" s="38">
        <v>41730</v>
      </c>
      <c r="C16" s="24">
        <v>80.558000000000007</v>
      </c>
    </row>
    <row r="17" spans="2:3" x14ac:dyDescent="0.25">
      <c r="B17" s="38">
        <v>41760</v>
      </c>
      <c r="C17" s="24">
        <v>86.081999999999994</v>
      </c>
    </row>
    <row r="18" spans="2:3" x14ac:dyDescent="0.25">
      <c r="B18" s="38">
        <v>41791</v>
      </c>
      <c r="C18" s="24">
        <v>79.626999999999995</v>
      </c>
    </row>
    <row r="19" spans="2:3" x14ac:dyDescent="0.25">
      <c r="B19" s="38">
        <v>41821</v>
      </c>
      <c r="C19" s="24">
        <v>81.024000000000001</v>
      </c>
    </row>
    <row r="20" spans="2:3" x14ac:dyDescent="0.25">
      <c r="B20" s="38">
        <v>41852</v>
      </c>
      <c r="C20" s="24">
        <v>81.822999999999993</v>
      </c>
    </row>
    <row r="21" spans="2:3" x14ac:dyDescent="0.25">
      <c r="B21" s="38">
        <v>41883</v>
      </c>
      <c r="C21" s="24">
        <v>79.233999999999995</v>
      </c>
    </row>
    <row r="22" spans="2:3" x14ac:dyDescent="0.25">
      <c r="B22" s="38">
        <v>41913</v>
      </c>
      <c r="C22" s="24">
        <v>84.578000000000003</v>
      </c>
    </row>
    <row r="23" spans="2:3" x14ac:dyDescent="0.25">
      <c r="B23" s="38">
        <v>41944</v>
      </c>
      <c r="C23" s="24">
        <v>78.596999999999994</v>
      </c>
    </row>
    <row r="24" spans="2:3" x14ac:dyDescent="0.25">
      <c r="B24" s="38">
        <v>41974</v>
      </c>
      <c r="C24" s="24">
        <v>83.409000000000006</v>
      </c>
    </row>
    <row r="25" spans="2:3" x14ac:dyDescent="0.25">
      <c r="B25" s="38">
        <v>42005</v>
      </c>
      <c r="C25" s="24">
        <v>81.936000000000007</v>
      </c>
    </row>
    <row r="26" spans="2:3" x14ac:dyDescent="0.25">
      <c r="B26" s="38">
        <v>42036</v>
      </c>
      <c r="C26" s="24">
        <v>82.433000000000007</v>
      </c>
    </row>
    <row r="27" spans="2:3" x14ac:dyDescent="0.25">
      <c r="B27" s="38">
        <v>42064</v>
      </c>
      <c r="C27" s="24">
        <v>77.462999999999994</v>
      </c>
    </row>
    <row r="28" spans="2:3" x14ac:dyDescent="0.25">
      <c r="B28" s="38">
        <v>42095</v>
      </c>
      <c r="C28" s="24">
        <v>83.450999999999993</v>
      </c>
    </row>
    <row r="29" spans="2:3" x14ac:dyDescent="0.25">
      <c r="B29" s="38">
        <v>42125</v>
      </c>
      <c r="C29" s="24">
        <v>83.159000000000006</v>
      </c>
    </row>
    <row r="30" spans="2:3" x14ac:dyDescent="0.25">
      <c r="B30" s="38">
        <v>42156</v>
      </c>
      <c r="C30" s="24">
        <v>80.149000000000001</v>
      </c>
    </row>
    <row r="31" spans="2:3" x14ac:dyDescent="0.25">
      <c r="B31" s="38">
        <v>42186</v>
      </c>
      <c r="C31" s="24">
        <v>101.46899999999999</v>
      </c>
    </row>
    <row r="32" spans="2:3" x14ac:dyDescent="0.25">
      <c r="B32" s="38">
        <v>42217</v>
      </c>
      <c r="C32" s="24">
        <v>87.646000000000001</v>
      </c>
    </row>
    <row r="33" spans="2:3" x14ac:dyDescent="0.25">
      <c r="B33" s="38">
        <v>42248</v>
      </c>
      <c r="C33" s="24">
        <v>86.718000000000004</v>
      </c>
    </row>
    <row r="34" spans="2:3" x14ac:dyDescent="0.25">
      <c r="B34" s="38">
        <v>42278</v>
      </c>
      <c r="C34" s="24">
        <v>92.611000000000004</v>
      </c>
    </row>
    <row r="35" spans="2:3" x14ac:dyDescent="0.25">
      <c r="B35" s="38">
        <v>42309</v>
      </c>
      <c r="C35" s="24">
        <v>85.921999999999997</v>
      </c>
    </row>
    <row r="36" spans="2:3" x14ac:dyDescent="0.25">
      <c r="B36" s="38">
        <v>42339</v>
      </c>
      <c r="C36" s="24">
        <v>97.231999999999999</v>
      </c>
    </row>
    <row r="37" spans="2:3" x14ac:dyDescent="0.25">
      <c r="B37" s="38">
        <v>42370</v>
      </c>
      <c r="C37" s="24">
        <v>86.23</v>
      </c>
    </row>
    <row r="38" spans="2:3" x14ac:dyDescent="0.25">
      <c r="B38" s="38">
        <v>42401</v>
      </c>
      <c r="C38" s="24">
        <v>84.593999999999994</v>
      </c>
    </row>
    <row r="39" spans="2:3" x14ac:dyDescent="0.25">
      <c r="B39" s="38">
        <v>42430</v>
      </c>
      <c r="C39" s="24">
        <v>85.935000000000002</v>
      </c>
    </row>
    <row r="40" spans="2:3" x14ac:dyDescent="0.25">
      <c r="B40" s="38">
        <v>42461</v>
      </c>
      <c r="C40" s="24">
        <v>96.622</v>
      </c>
    </row>
    <row r="41" spans="2:3" x14ac:dyDescent="0.25">
      <c r="B41" s="38">
        <v>42491</v>
      </c>
      <c r="C41" s="24">
        <v>92.421999999999997</v>
      </c>
    </row>
    <row r="42" spans="2:3" x14ac:dyDescent="0.25">
      <c r="B42" s="38">
        <v>42522</v>
      </c>
      <c r="C42" s="24">
        <v>95.248000000000005</v>
      </c>
    </row>
    <row r="43" spans="2:3" x14ac:dyDescent="0.25">
      <c r="B43" s="38">
        <v>42552</v>
      </c>
      <c r="C43" s="24">
        <v>108.709</v>
      </c>
    </row>
    <row r="44" spans="2:3" x14ac:dyDescent="0.25">
      <c r="B44" s="38">
        <v>42583</v>
      </c>
      <c r="C44" s="24">
        <v>96.063999999999993</v>
      </c>
    </row>
    <row r="45" spans="2:3" x14ac:dyDescent="0.25">
      <c r="B45" s="38">
        <v>42614</v>
      </c>
      <c r="C45" s="24">
        <v>107.176</v>
      </c>
    </row>
    <row r="46" spans="2:3" x14ac:dyDescent="0.25">
      <c r="B46" s="38">
        <v>42644</v>
      </c>
      <c r="C46" s="24">
        <v>96.293999999999997</v>
      </c>
    </row>
    <row r="47" spans="2:3" x14ac:dyDescent="0.25">
      <c r="B47" s="38">
        <v>42675</v>
      </c>
      <c r="C47" s="24">
        <v>99.117999999999995</v>
      </c>
    </row>
    <row r="48" spans="2:3" x14ac:dyDescent="0.25">
      <c r="B48" s="38">
        <v>42705</v>
      </c>
      <c r="C48" s="24">
        <v>112.467</v>
      </c>
    </row>
    <row r="49" spans="2:3" x14ac:dyDescent="0.25">
      <c r="B49" s="38">
        <v>42736</v>
      </c>
      <c r="C49" s="24">
        <v>98.028000000000006</v>
      </c>
    </row>
    <row r="50" spans="2:3" x14ac:dyDescent="0.25">
      <c r="B50" s="38">
        <v>42767</v>
      </c>
      <c r="C50" s="24">
        <v>101.32299999999999</v>
      </c>
    </row>
    <row r="51" spans="2:3" x14ac:dyDescent="0.25">
      <c r="B51" s="38">
        <v>42795</v>
      </c>
      <c r="C51" s="24">
        <v>109.986</v>
      </c>
    </row>
    <row r="52" spans="2:3" x14ac:dyDescent="0.25">
      <c r="B52" s="38">
        <v>42826</v>
      </c>
      <c r="C52" s="24">
        <v>116.617</v>
      </c>
    </row>
    <row r="53" spans="2:3" x14ac:dyDescent="0.25">
      <c r="B53" s="38">
        <v>42856</v>
      </c>
      <c r="C53" s="24">
        <v>117.25</v>
      </c>
    </row>
    <row r="54" spans="2:3" x14ac:dyDescent="0.25">
      <c r="B54" s="38">
        <v>42887</v>
      </c>
      <c r="C54" s="24">
        <v>132.572</v>
      </c>
    </row>
    <row r="55" spans="2:3" x14ac:dyDescent="0.25">
      <c r="B55" s="38">
        <v>42917</v>
      </c>
      <c r="C55" s="24">
        <v>117.096</v>
      </c>
    </row>
    <row r="56" spans="2:3" x14ac:dyDescent="0.25">
      <c r="B56" s="38">
        <v>42948</v>
      </c>
      <c r="C56" s="24">
        <v>116.932</v>
      </c>
    </row>
    <row r="57" spans="2:3" x14ac:dyDescent="0.25">
      <c r="B57" s="38">
        <v>42979</v>
      </c>
      <c r="C57" s="24">
        <v>125.40300000000001</v>
      </c>
    </row>
    <row r="58" spans="2:3" x14ac:dyDescent="0.25">
      <c r="B58" s="38">
        <v>43009</v>
      </c>
      <c r="C58" s="24">
        <v>116.476</v>
      </c>
    </row>
    <row r="59" spans="2:3" x14ac:dyDescent="0.25">
      <c r="B59" s="38">
        <v>43040</v>
      </c>
      <c r="C59" s="24">
        <v>115.773</v>
      </c>
    </row>
    <row r="60" spans="2:3" x14ac:dyDescent="0.25">
      <c r="B60" s="38">
        <v>43070</v>
      </c>
      <c r="C60" s="24">
        <v>134.613</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workbookViewId="0">
      <selection activeCell="B4" sqref="B4"/>
    </sheetView>
  </sheetViews>
  <sheetFormatPr defaultRowHeight="15" x14ac:dyDescent="0.25"/>
  <cols>
    <col min="1" max="4" width="8.85546875" style="22"/>
  </cols>
  <sheetData>
    <row r="1" spans="1:34" x14ac:dyDescent="0.25">
      <c r="B1" s="43" t="s">
        <v>52</v>
      </c>
    </row>
    <row r="2" spans="1:34" x14ac:dyDescent="0.25">
      <c r="B2" s="43" t="s">
        <v>20</v>
      </c>
    </row>
    <row r="3" spans="1:34" x14ac:dyDescent="0.25">
      <c r="B3" s="44" t="s">
        <v>415</v>
      </c>
    </row>
    <row r="4" spans="1:34" x14ac:dyDescent="0.25">
      <c r="A4" s="45" t="s">
        <v>0</v>
      </c>
      <c r="B4" s="22" t="s">
        <v>371</v>
      </c>
    </row>
    <row r="5" spans="1:34" x14ac:dyDescent="0.25">
      <c r="A5" s="45" t="s">
        <v>1</v>
      </c>
    </row>
    <row r="6" spans="1:34" x14ac:dyDescent="0.25">
      <c r="A6" s="45" t="s">
        <v>2</v>
      </c>
      <c r="B6" s="22" t="s">
        <v>624</v>
      </c>
    </row>
    <row r="7" spans="1:34" x14ac:dyDescent="0.25">
      <c r="A7" s="45" t="s">
        <v>3</v>
      </c>
      <c r="B7" s="46" t="s">
        <v>374</v>
      </c>
    </row>
    <row r="8" spans="1:34" x14ac:dyDescent="0.25">
      <c r="A8" s="45" t="s">
        <v>4</v>
      </c>
      <c r="B8" s="22" t="s">
        <v>623</v>
      </c>
    </row>
    <row r="9" spans="1:34" x14ac:dyDescent="0.25">
      <c r="A9" s="45" t="s">
        <v>5</v>
      </c>
      <c r="B9" s="22" t="s">
        <v>372</v>
      </c>
    </row>
    <row r="10" spans="1:34" x14ac:dyDescent="0.25">
      <c r="A10" s="47" t="s">
        <v>6</v>
      </c>
    </row>
    <row r="11" spans="1:34" x14ac:dyDescent="0.25">
      <c r="A11" s="48"/>
      <c r="B11" s="48"/>
      <c r="C11" s="48"/>
      <c r="D11" s="48"/>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x14ac:dyDescent="0.25">
      <c r="B12" s="23" t="s">
        <v>440</v>
      </c>
      <c r="C12" s="23" t="s">
        <v>344</v>
      </c>
      <c r="D12" s="23" t="s">
        <v>48</v>
      </c>
    </row>
    <row r="13" spans="1:34" x14ac:dyDescent="0.25">
      <c r="B13" s="64">
        <v>1997</v>
      </c>
      <c r="C13" s="18">
        <v>707.83699999999999</v>
      </c>
      <c r="D13" s="65">
        <v>8480</v>
      </c>
    </row>
    <row r="14" spans="1:34" x14ac:dyDescent="0.25">
      <c r="B14" s="64">
        <v>1998</v>
      </c>
      <c r="C14" s="18">
        <v>666.19299999999998</v>
      </c>
      <c r="D14" s="65">
        <v>7079</v>
      </c>
    </row>
    <row r="15" spans="1:34" x14ac:dyDescent="0.25">
      <c r="B15" s="64">
        <v>1999</v>
      </c>
      <c r="C15" s="18">
        <v>629.94899999999996</v>
      </c>
      <c r="D15" s="65">
        <v>5866</v>
      </c>
    </row>
    <row r="16" spans="1:34" x14ac:dyDescent="0.25">
      <c r="B16" s="64">
        <v>2000</v>
      </c>
      <c r="C16" s="18">
        <v>551.46</v>
      </c>
      <c r="D16" s="65">
        <v>4548</v>
      </c>
    </row>
    <row r="17" spans="2:4" x14ac:dyDescent="0.25">
      <c r="B17" s="64">
        <v>2001</v>
      </c>
      <c r="C17" s="18">
        <v>466.45699999999999</v>
      </c>
      <c r="D17" s="65">
        <v>3496</v>
      </c>
    </row>
    <row r="18" spans="2:4" x14ac:dyDescent="0.25">
      <c r="B18" s="64">
        <v>2002</v>
      </c>
      <c r="C18" s="18">
        <v>388.21199999999999</v>
      </c>
      <c r="D18" s="65">
        <v>2726</v>
      </c>
    </row>
    <row r="19" spans="2:4" x14ac:dyDescent="0.25">
      <c r="B19" s="64">
        <v>2003</v>
      </c>
      <c r="C19" s="18">
        <v>334.06799999999998</v>
      </c>
      <c r="D19" s="65">
        <v>2025</v>
      </c>
    </row>
    <row r="20" spans="2:4" x14ac:dyDescent="0.25">
      <c r="B20" s="64">
        <v>2004</v>
      </c>
      <c r="C20" s="18">
        <v>291.75700000000001</v>
      </c>
      <c r="D20" s="65">
        <v>1493</v>
      </c>
    </row>
    <row r="21" spans="2:4" x14ac:dyDescent="0.25">
      <c r="B21" s="64">
        <v>2005</v>
      </c>
      <c r="C21" s="18">
        <v>266.3</v>
      </c>
      <c r="D21" s="65">
        <v>1079</v>
      </c>
    </row>
    <row r="22" spans="2:4" x14ac:dyDescent="0.25">
      <c r="B22" s="64">
        <v>2006</v>
      </c>
      <c r="C22" s="18">
        <v>210.137</v>
      </c>
      <c r="D22" s="65">
        <v>732</v>
      </c>
    </row>
    <row r="23" spans="2:4" x14ac:dyDescent="0.25">
      <c r="B23" s="64">
        <v>2007</v>
      </c>
      <c r="C23" s="18">
        <v>162.31299999999999</v>
      </c>
      <c r="D23" s="65">
        <v>511</v>
      </c>
    </row>
    <row r="24" spans="2:4" x14ac:dyDescent="0.25">
      <c r="B24" s="64">
        <v>2008</v>
      </c>
      <c r="C24" s="18">
        <v>126.10899999999999</v>
      </c>
      <c r="D24" s="65">
        <v>362</v>
      </c>
    </row>
    <row r="25" spans="2:4" x14ac:dyDescent="0.25">
      <c r="B25" s="64">
        <v>2009</v>
      </c>
      <c r="C25" s="18">
        <v>77.481999999999999</v>
      </c>
      <c r="D25" s="65">
        <v>241</v>
      </c>
    </row>
    <row r="26" spans="2:4" x14ac:dyDescent="0.25">
      <c r="B26" s="64">
        <v>2010</v>
      </c>
      <c r="C26" s="18">
        <v>65.489000000000004</v>
      </c>
      <c r="D26" s="65">
        <v>169</v>
      </c>
    </row>
    <row r="27" spans="2:4" x14ac:dyDescent="0.25">
      <c r="B27" s="64">
        <v>2011</v>
      </c>
      <c r="C27" s="18">
        <v>55.738</v>
      </c>
      <c r="D27" s="65">
        <v>104</v>
      </c>
    </row>
    <row r="28" spans="2:4" x14ac:dyDescent="0.25">
      <c r="B28" s="64">
        <v>2012</v>
      </c>
      <c r="C28" s="18">
        <v>47.305999999999997</v>
      </c>
      <c r="D28" s="65">
        <v>63</v>
      </c>
    </row>
    <row r="29" spans="2:4" x14ac:dyDescent="0.25">
      <c r="B29" s="64">
        <v>2013</v>
      </c>
      <c r="C29" s="18">
        <v>39.335999999999999</v>
      </c>
      <c r="D29" s="65">
        <v>48</v>
      </c>
    </row>
    <row r="30" spans="2:4" x14ac:dyDescent="0.25">
      <c r="B30" s="64">
        <v>2014</v>
      </c>
      <c r="C30" s="18">
        <v>38.668999999999997</v>
      </c>
      <c r="D30" s="65">
        <v>36</v>
      </c>
    </row>
    <row r="31" spans="2:4" x14ac:dyDescent="0.25">
      <c r="B31" s="64">
        <v>2015</v>
      </c>
      <c r="C31" s="18">
        <v>14.597</v>
      </c>
      <c r="D31" s="65">
        <v>28.54</v>
      </c>
    </row>
    <row r="32" spans="2:4" x14ac:dyDescent="0.25">
      <c r="B32" s="64">
        <v>2016</v>
      </c>
      <c r="C32" s="18">
        <v>5.0148029999999997</v>
      </c>
      <c r="D32" s="65">
        <v>6.7519999999999998</v>
      </c>
    </row>
    <row r="33" spans="2:4" x14ac:dyDescent="0.25">
      <c r="B33" s="64">
        <v>2017</v>
      </c>
      <c r="C33" s="18">
        <v>2.0678200000000002</v>
      </c>
      <c r="D33" s="65">
        <v>2.6760000000000002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21"/>
  <sheetViews>
    <sheetView workbookViewId="0">
      <selection activeCell="B4" sqref="B4"/>
    </sheetView>
  </sheetViews>
  <sheetFormatPr defaultRowHeight="15" x14ac:dyDescent="0.25"/>
  <cols>
    <col min="1" max="1" width="4.7109375" customWidth="1"/>
    <col min="3" max="3" width="15.7109375" customWidth="1"/>
    <col min="4" max="4" width="21.7109375" customWidth="1"/>
  </cols>
  <sheetData>
    <row r="1" spans="1:5" x14ac:dyDescent="0.25">
      <c r="A1" s="22"/>
      <c r="B1" s="43" t="s">
        <v>52</v>
      </c>
      <c r="C1" s="22"/>
    </row>
    <row r="2" spans="1:5" x14ac:dyDescent="0.25">
      <c r="A2" s="22"/>
      <c r="B2" s="43" t="s">
        <v>20</v>
      </c>
      <c r="C2" s="22"/>
    </row>
    <row r="3" spans="1:5" x14ac:dyDescent="0.25">
      <c r="A3" s="22"/>
      <c r="B3" s="44" t="s">
        <v>416</v>
      </c>
      <c r="C3" s="22"/>
    </row>
    <row r="4" spans="1:5" x14ac:dyDescent="0.25">
      <c r="A4" s="45" t="s">
        <v>0</v>
      </c>
      <c r="B4" s="22" t="s">
        <v>44</v>
      </c>
      <c r="C4" s="22"/>
    </row>
    <row r="5" spans="1:5" x14ac:dyDescent="0.25">
      <c r="A5" s="45" t="s">
        <v>1</v>
      </c>
      <c r="B5" s="22"/>
      <c r="C5" s="22"/>
    </row>
    <row r="6" spans="1:5" x14ac:dyDescent="0.25">
      <c r="A6" s="45" t="s">
        <v>2</v>
      </c>
      <c r="B6" s="22" t="s">
        <v>45</v>
      </c>
      <c r="C6" s="22"/>
    </row>
    <row r="7" spans="1:5" x14ac:dyDescent="0.25">
      <c r="A7" s="45" t="s">
        <v>3</v>
      </c>
      <c r="B7" s="46" t="s">
        <v>460</v>
      </c>
      <c r="C7" s="22"/>
    </row>
    <row r="8" spans="1:5" x14ac:dyDescent="0.25">
      <c r="A8" s="45" t="s">
        <v>4</v>
      </c>
      <c r="B8" s="22" t="s">
        <v>24</v>
      </c>
      <c r="C8" s="22"/>
    </row>
    <row r="9" spans="1:5" x14ac:dyDescent="0.25">
      <c r="A9" s="45" t="s">
        <v>5</v>
      </c>
      <c r="B9" s="22"/>
      <c r="C9" s="22"/>
    </row>
    <row r="10" spans="1:5" x14ac:dyDescent="0.25">
      <c r="A10" s="47" t="s">
        <v>6</v>
      </c>
      <c r="B10" s="22" t="s">
        <v>643</v>
      </c>
      <c r="C10" s="22"/>
    </row>
    <row r="11" spans="1:5" s="10" customFormat="1" x14ac:dyDescent="0.25"/>
    <row r="12" spans="1:5" x14ac:dyDescent="0.25">
      <c r="D12" s="18"/>
    </row>
    <row r="13" spans="1:5" x14ac:dyDescent="0.25">
      <c r="B13" s="26" t="s">
        <v>16</v>
      </c>
      <c r="C13" s="26" t="s">
        <v>42</v>
      </c>
      <c r="D13" s="26" t="s">
        <v>330</v>
      </c>
      <c r="E13" s="26" t="s">
        <v>43</v>
      </c>
    </row>
    <row r="14" spans="1:5" x14ac:dyDescent="0.25">
      <c r="B14" s="32" t="str">
        <f>CONCATENATE(CHAR(34),"2012",CHAR(34))</f>
        <v>"2012"</v>
      </c>
      <c r="C14" s="53">
        <v>48.808922677336284</v>
      </c>
      <c r="D14" s="53">
        <v>12.124990041654771</v>
      </c>
      <c r="E14" s="53">
        <v>39.066087281008947</v>
      </c>
    </row>
    <row r="15" spans="1:5" x14ac:dyDescent="0.25">
      <c r="B15" s="32" t="str">
        <f>CONCATENATE(CHAR(34),"2013",CHAR(34))</f>
        <v>"2013"</v>
      </c>
      <c r="C15" s="53">
        <v>47.282365048707938</v>
      </c>
      <c r="D15" s="53">
        <v>13.740907084149828</v>
      </c>
      <c r="E15" s="53">
        <v>38.97672786714223</v>
      </c>
    </row>
    <row r="16" spans="1:5" x14ac:dyDescent="0.25">
      <c r="B16" s="32" t="str">
        <f>CONCATENATE(CHAR(34),"2014",CHAR(34))</f>
        <v>"2014"</v>
      </c>
      <c r="C16" s="53">
        <v>45.502929794612797</v>
      </c>
      <c r="D16" s="53">
        <v>15.859288631488949</v>
      </c>
      <c r="E16" s="53">
        <v>38.637781573898252</v>
      </c>
    </row>
    <row r="17" spans="2:5" x14ac:dyDescent="0.25">
      <c r="B17" s="32" t="str">
        <f>CONCATENATE(CHAR(34),"2015",CHAR(34))</f>
        <v>"2015"</v>
      </c>
      <c r="C17" s="53">
        <v>44.107588357588355</v>
      </c>
      <c r="D17" s="53">
        <v>16.472381160472978</v>
      </c>
      <c r="E17" s="53">
        <v>39.42003048193866</v>
      </c>
    </row>
    <row r="18" spans="2:5" x14ac:dyDescent="0.25">
      <c r="B18" s="33" t="str">
        <f>CONCATENATE(CHAR(34),"2016",CHAR(34))</f>
        <v>"2016"</v>
      </c>
      <c r="C18" s="53">
        <v>43.171617323927372</v>
      </c>
      <c r="D18" s="53">
        <v>17.859126720249794</v>
      </c>
      <c r="E18" s="53">
        <v>38.969255955822824</v>
      </c>
    </row>
    <row r="19" spans="2:5" x14ac:dyDescent="0.25">
      <c r="B19" s="32" t="str">
        <f>CONCATENATE(CHAR(34),"2017",CHAR(34))</f>
        <v>"2017"</v>
      </c>
      <c r="C19" s="53">
        <v>41.822976872117081</v>
      </c>
      <c r="D19" s="53">
        <v>20.415358975705374</v>
      </c>
      <c r="E19" s="53">
        <v>37.761664152177552</v>
      </c>
    </row>
    <row r="21" spans="2:5" x14ac:dyDescent="0.25">
      <c r="B21" s="32"/>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8"/>
  <sheetViews>
    <sheetView workbookViewId="0">
      <selection activeCell="H19" sqref="H19"/>
    </sheetView>
  </sheetViews>
  <sheetFormatPr defaultRowHeight="15" x14ac:dyDescent="0.25"/>
  <cols>
    <col min="1" max="1" width="6.7109375" customWidth="1"/>
    <col min="2" max="2" width="13.140625" customWidth="1"/>
    <col min="3" max="3" width="14.5703125" customWidth="1"/>
    <col min="4" max="4" width="11.42578125" customWidth="1"/>
    <col min="5" max="6" width="15.28515625" customWidth="1"/>
  </cols>
  <sheetData>
    <row r="1" spans="1:9" x14ac:dyDescent="0.25">
      <c r="A1" s="22"/>
      <c r="B1" s="43" t="s">
        <v>52</v>
      </c>
    </row>
    <row r="2" spans="1:9" x14ac:dyDescent="0.25">
      <c r="A2" s="22"/>
      <c r="B2" s="43" t="s">
        <v>20</v>
      </c>
    </row>
    <row r="3" spans="1:9" x14ac:dyDescent="0.25">
      <c r="A3" s="22"/>
      <c r="B3" s="44" t="s">
        <v>411</v>
      </c>
    </row>
    <row r="4" spans="1:9" x14ac:dyDescent="0.25">
      <c r="A4" s="45" t="s">
        <v>0</v>
      </c>
      <c r="B4" s="22" t="s">
        <v>594</v>
      </c>
    </row>
    <row r="5" spans="1:9" x14ac:dyDescent="0.25">
      <c r="A5" s="45" t="s">
        <v>1</v>
      </c>
      <c r="B5" s="22"/>
    </row>
    <row r="6" spans="1:9" x14ac:dyDescent="0.25">
      <c r="A6" s="45" t="s">
        <v>2</v>
      </c>
      <c r="B6" s="22" t="s">
        <v>625</v>
      </c>
    </row>
    <row r="7" spans="1:9" x14ac:dyDescent="0.25">
      <c r="A7" s="45" t="s">
        <v>3</v>
      </c>
      <c r="B7" s="46" t="s">
        <v>378</v>
      </c>
    </row>
    <row r="8" spans="1:9" x14ac:dyDescent="0.25">
      <c r="A8" s="45" t="s">
        <v>4</v>
      </c>
      <c r="B8" s="22" t="s">
        <v>21</v>
      </c>
    </row>
    <row r="9" spans="1:9" x14ac:dyDescent="0.25">
      <c r="A9" s="45" t="s">
        <v>5</v>
      </c>
      <c r="B9" s="22"/>
    </row>
    <row r="10" spans="1:9" x14ac:dyDescent="0.25">
      <c r="A10" s="47" t="s">
        <v>6</v>
      </c>
      <c r="B10" s="22"/>
    </row>
    <row r="11" spans="1:9" s="10" customFormat="1" x14ac:dyDescent="0.25"/>
    <row r="12" spans="1:9" ht="51" customHeight="1" x14ac:dyDescent="0.25">
      <c r="A12" s="56" t="s">
        <v>16</v>
      </c>
      <c r="B12" s="54" t="s">
        <v>331</v>
      </c>
      <c r="C12" s="54" t="s">
        <v>332</v>
      </c>
      <c r="D12" s="54" t="s">
        <v>333</v>
      </c>
      <c r="E12" s="55" t="s">
        <v>328</v>
      </c>
      <c r="G12" s="21"/>
    </row>
    <row r="13" spans="1:9" x14ac:dyDescent="0.25">
      <c r="A13" s="57">
        <v>2012</v>
      </c>
      <c r="B13" s="57">
        <v>4</v>
      </c>
      <c r="C13" s="57">
        <v>8</v>
      </c>
      <c r="D13" s="57">
        <v>3</v>
      </c>
      <c r="E13" s="57">
        <v>1</v>
      </c>
    </row>
    <row r="14" spans="1:9" x14ac:dyDescent="0.25">
      <c r="A14" s="27">
        <v>2013</v>
      </c>
      <c r="B14" s="27">
        <v>4</v>
      </c>
      <c r="C14" s="27">
        <v>7</v>
      </c>
      <c r="D14" s="27">
        <v>3</v>
      </c>
      <c r="E14" s="27">
        <v>1</v>
      </c>
      <c r="G14" s="16"/>
      <c r="H14" s="16"/>
      <c r="I14" s="16"/>
    </row>
    <row r="15" spans="1:9" x14ac:dyDescent="0.25">
      <c r="A15" s="57">
        <v>2014</v>
      </c>
      <c r="B15" s="57">
        <v>4</v>
      </c>
      <c r="C15" s="57">
        <v>7</v>
      </c>
      <c r="D15" s="57">
        <v>3</v>
      </c>
      <c r="E15" s="57">
        <v>1</v>
      </c>
    </row>
    <row r="16" spans="1:9" x14ac:dyDescent="0.25">
      <c r="A16" s="27">
        <v>2015</v>
      </c>
      <c r="B16" s="27">
        <v>4</v>
      </c>
      <c r="C16" s="27">
        <v>4</v>
      </c>
      <c r="D16" s="27">
        <v>3</v>
      </c>
      <c r="E16" s="27">
        <v>1</v>
      </c>
    </row>
    <row r="17" spans="1:5" x14ac:dyDescent="0.25">
      <c r="A17" s="57">
        <v>2016</v>
      </c>
      <c r="B17" s="57">
        <v>4</v>
      </c>
      <c r="C17" s="57">
        <v>4</v>
      </c>
      <c r="D17" s="57">
        <v>2</v>
      </c>
      <c r="E17" s="57">
        <v>1</v>
      </c>
    </row>
    <row r="18" spans="1:5" x14ac:dyDescent="0.25">
      <c r="A18" s="27">
        <v>2017</v>
      </c>
      <c r="B18" s="27">
        <v>4</v>
      </c>
      <c r="C18" s="27">
        <v>4</v>
      </c>
      <c r="D18" s="27">
        <v>2</v>
      </c>
      <c r="E18" s="27">
        <v>1</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workbookViewId="0">
      <selection activeCell="B18" sqref="B18"/>
    </sheetView>
  </sheetViews>
  <sheetFormatPr defaultRowHeight="15" x14ac:dyDescent="0.25"/>
  <cols>
    <col min="1" max="1" width="8.85546875" style="22"/>
    <col min="2" max="2" width="58.7109375" style="22" customWidth="1"/>
    <col min="3" max="3" width="13.28515625" style="22" customWidth="1"/>
  </cols>
  <sheetData>
    <row r="1" spans="1:24" x14ac:dyDescent="0.25">
      <c r="B1" s="43" t="s">
        <v>52</v>
      </c>
    </row>
    <row r="2" spans="1:24" x14ac:dyDescent="0.25">
      <c r="B2" s="43" t="s">
        <v>20</v>
      </c>
    </row>
    <row r="3" spans="1:24" x14ac:dyDescent="0.25">
      <c r="B3" s="44" t="s">
        <v>18</v>
      </c>
    </row>
    <row r="4" spans="1:24" x14ac:dyDescent="0.25">
      <c r="A4" s="45" t="s">
        <v>0</v>
      </c>
      <c r="B4" s="22" t="s">
        <v>593</v>
      </c>
    </row>
    <row r="5" spans="1:24" x14ac:dyDescent="0.25">
      <c r="A5" s="45" t="s">
        <v>1</v>
      </c>
    </row>
    <row r="6" spans="1:24" ht="65.25" x14ac:dyDescent="0.25">
      <c r="A6" s="45" t="s">
        <v>2</v>
      </c>
      <c r="B6" s="59" t="s">
        <v>644</v>
      </c>
    </row>
    <row r="7" spans="1:24" x14ac:dyDescent="0.25">
      <c r="A7" s="45" t="s">
        <v>3</v>
      </c>
      <c r="B7" s="46" t="s">
        <v>378</v>
      </c>
    </row>
    <row r="8" spans="1:24" x14ac:dyDescent="0.25">
      <c r="A8" s="45" t="s">
        <v>4</v>
      </c>
      <c r="B8" s="22" t="s">
        <v>21</v>
      </c>
    </row>
    <row r="9" spans="1:24" x14ac:dyDescent="0.25">
      <c r="A9" s="45" t="s">
        <v>5</v>
      </c>
    </row>
    <row r="10" spans="1:24" ht="15.6" customHeight="1" x14ac:dyDescent="0.25">
      <c r="A10" s="58" t="s">
        <v>6</v>
      </c>
    </row>
    <row r="11" spans="1:24" x14ac:dyDescent="0.25">
      <c r="A11" s="48"/>
      <c r="B11" s="48"/>
      <c r="C11" s="48"/>
      <c r="D11" s="10"/>
      <c r="E11" s="10"/>
      <c r="F11" s="10"/>
      <c r="G11" s="10"/>
      <c r="H11" s="10"/>
      <c r="I11" s="10"/>
      <c r="J11" s="10"/>
      <c r="K11" s="10"/>
      <c r="L11" s="10"/>
      <c r="M11" s="10"/>
      <c r="N11" s="10"/>
      <c r="O11" s="10"/>
      <c r="P11" s="10"/>
      <c r="Q11" s="10"/>
      <c r="R11" s="10"/>
      <c r="S11" s="10"/>
      <c r="T11" s="10"/>
      <c r="U11" s="10"/>
      <c r="V11" s="10"/>
      <c r="W11" s="10"/>
      <c r="X11" s="10"/>
    </row>
    <row r="12" spans="1:24" x14ac:dyDescent="0.25">
      <c r="B12" s="60"/>
    </row>
    <row r="13" spans="1:24" x14ac:dyDescent="0.25">
      <c r="B13" s="61" t="s">
        <v>328</v>
      </c>
      <c r="C13" s="62" t="s">
        <v>379</v>
      </c>
    </row>
    <row r="14" spans="1:24" x14ac:dyDescent="0.25">
      <c r="B14" s="35" t="s">
        <v>626</v>
      </c>
      <c r="C14" s="63" t="s">
        <v>380</v>
      </c>
    </row>
    <row r="15" spans="1:24" x14ac:dyDescent="0.25">
      <c r="B15" s="61" t="s">
        <v>329</v>
      </c>
      <c r="C15" s="61">
        <v>147</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B4" sqref="B4"/>
    </sheetView>
  </sheetViews>
  <sheetFormatPr defaultRowHeight="15" x14ac:dyDescent="0.25"/>
  <cols>
    <col min="2" max="2" width="80" customWidth="1"/>
  </cols>
  <sheetData>
    <row r="1" spans="1:15" x14ac:dyDescent="0.25">
      <c r="A1" s="22"/>
      <c r="B1" s="43" t="s">
        <v>52</v>
      </c>
    </row>
    <row r="2" spans="1:15" x14ac:dyDescent="0.25">
      <c r="A2" s="22"/>
      <c r="B2" s="43" t="s">
        <v>20</v>
      </c>
    </row>
    <row r="3" spans="1:15" x14ac:dyDescent="0.25">
      <c r="A3" s="22"/>
      <c r="B3" s="44" t="s">
        <v>417</v>
      </c>
    </row>
    <row r="4" spans="1:15" x14ac:dyDescent="0.25">
      <c r="A4" s="45" t="s">
        <v>0</v>
      </c>
      <c r="B4" s="22" t="s">
        <v>339</v>
      </c>
    </row>
    <row r="5" spans="1:15" x14ac:dyDescent="0.25">
      <c r="A5" s="45" t="s">
        <v>1</v>
      </c>
      <c r="B5" s="22"/>
    </row>
    <row r="6" spans="1:15" ht="60" x14ac:dyDescent="0.25">
      <c r="A6" s="45" t="s">
        <v>2</v>
      </c>
      <c r="B6" s="88" t="s">
        <v>645</v>
      </c>
    </row>
    <row r="7" spans="1:15" x14ac:dyDescent="0.25">
      <c r="A7" s="45" t="s">
        <v>3</v>
      </c>
      <c r="B7" s="46" t="s">
        <v>596</v>
      </c>
    </row>
    <row r="8" spans="1:15" x14ac:dyDescent="0.25">
      <c r="A8" s="45" t="s">
        <v>4</v>
      </c>
      <c r="B8" s="22" t="s">
        <v>338</v>
      </c>
    </row>
    <row r="9" spans="1:15" x14ac:dyDescent="0.25">
      <c r="A9" s="45" t="s">
        <v>5</v>
      </c>
      <c r="B9" s="22"/>
    </row>
    <row r="10" spans="1:15" ht="18" customHeight="1" x14ac:dyDescent="0.25">
      <c r="A10" s="47" t="s">
        <v>6</v>
      </c>
      <c r="B10" s="22"/>
    </row>
    <row r="11" spans="1:15" x14ac:dyDescent="0.25">
      <c r="A11" s="36"/>
      <c r="B11" s="10"/>
      <c r="C11" s="10"/>
      <c r="D11" s="10"/>
      <c r="E11" s="10"/>
      <c r="F11" s="10"/>
      <c r="G11" s="10"/>
      <c r="H11" s="10"/>
      <c r="I11" s="10"/>
      <c r="J11" s="10"/>
      <c r="K11" s="10"/>
      <c r="L11" s="10"/>
      <c r="M11" s="10"/>
      <c r="N11" s="10"/>
      <c r="O11" s="10"/>
    </row>
    <row r="12" spans="1:15" x14ac:dyDescent="0.25">
      <c r="B12" s="23" t="s">
        <v>595</v>
      </c>
      <c r="C12" s="23" t="s">
        <v>340</v>
      </c>
      <c r="D12" s="23" t="s">
        <v>17</v>
      </c>
      <c r="E12" s="23" t="s">
        <v>341</v>
      </c>
    </row>
    <row r="13" spans="1:15" x14ac:dyDescent="0.25">
      <c r="B13" s="22" t="str">
        <f>CONCATENATE(CHAR(34),"Þýskaland",CHAR(34))</f>
        <v>"Þýskaland"</v>
      </c>
      <c r="C13" s="53">
        <v>16.654402102754084</v>
      </c>
      <c r="D13" s="53">
        <v>0.68220669704456893</v>
      </c>
      <c r="E13" s="53">
        <v>82.663391200201346</v>
      </c>
      <c r="G13" s="53" t="s">
        <v>41</v>
      </c>
      <c r="H13" s="53"/>
      <c r="I13" s="53"/>
    </row>
    <row r="14" spans="1:15" x14ac:dyDescent="0.25">
      <c r="B14" s="22" t="str">
        <f>CONCATENATE(CHAR(34),"EU",CHAR(34))</f>
        <v>"EU"</v>
      </c>
      <c r="C14" s="53">
        <v>37.545975779683424</v>
      </c>
      <c r="D14" s="53">
        <v>5.1096430734063389</v>
      </c>
      <c r="E14" s="53">
        <v>57.344381146910237</v>
      </c>
    </row>
    <row r="15" spans="1:15" x14ac:dyDescent="0.25">
      <c r="B15" s="22" t="str">
        <f>CONCATENATE(CHAR(34),"Frakkland",CHAR(34))</f>
        <v>"Frakkland"</v>
      </c>
      <c r="C15" s="53">
        <v>40.113969121379839</v>
      </c>
      <c r="D15" s="53">
        <v>1.7160253673531169</v>
      </c>
      <c r="E15" s="53">
        <v>58.17000551126705</v>
      </c>
    </row>
    <row r="16" spans="1:15" x14ac:dyDescent="0.25">
      <c r="B16" s="22" t="str">
        <f>CONCATENATE(CHAR(34),"Ísland",CHAR(34))</f>
        <v>"Ísland"</v>
      </c>
      <c r="C16" s="53">
        <v>43.171617323927372</v>
      </c>
      <c r="D16" s="53">
        <v>38.969255955822824</v>
      </c>
      <c r="E16" s="53">
        <v>17.859126720249794</v>
      </c>
    </row>
    <row r="17" spans="2:7" x14ac:dyDescent="0.25">
      <c r="B17" s="22" t="str">
        <f>CONCATENATE(CHAR(34),"Belgía",CHAR(34))</f>
        <v>"Belgía"</v>
      </c>
      <c r="C17" s="90">
        <v>44.131569251793842</v>
      </c>
      <c r="D17" s="90">
        <v>0.22181405990889816</v>
      </c>
      <c r="E17" s="90">
        <v>55.646616688297271</v>
      </c>
    </row>
    <row r="18" spans="2:7" x14ac:dyDescent="0.25">
      <c r="B18" s="22" t="str">
        <f>CONCATENATE(CHAR(34),"Írland",CHAR(34))</f>
        <v>"Írland"</v>
      </c>
      <c r="C18" s="53">
        <v>47.185165915234307</v>
      </c>
      <c r="D18" s="53">
        <v>13.947001190461835</v>
      </c>
      <c r="E18" s="53">
        <v>38.867832894303859</v>
      </c>
    </row>
    <row r="19" spans="2:7" x14ac:dyDescent="0.25">
      <c r="B19" s="22" t="str">
        <f>CONCATENATE(CHAR(34),"Finnland",CHAR(34))</f>
        <v>"Finnland"</v>
      </c>
      <c r="C19" s="53">
        <v>52.608137960521631</v>
      </c>
      <c r="D19" s="53">
        <v>4.9345343119789069</v>
      </c>
      <c r="E19" s="53">
        <v>42.457327727499468</v>
      </c>
      <c r="G19" s="53"/>
    </row>
    <row r="20" spans="2:7" x14ac:dyDescent="0.25">
      <c r="B20" s="22" t="str">
        <f>CONCATENATE(CHAR(34),"Svíþjóð",CHAR(34))</f>
        <v>"Svíþjóð"</v>
      </c>
      <c r="C20" s="90">
        <v>61</v>
      </c>
      <c r="D20" s="90">
        <v>15</v>
      </c>
      <c r="E20" s="90">
        <v>24</v>
      </c>
    </row>
    <row r="21" spans="2:7" x14ac:dyDescent="0.25">
      <c r="B21" s="22" t="str">
        <f>CONCATENATE(CHAR(34),"Danmörk",CHAR(34))</f>
        <v>"Danmörk"</v>
      </c>
      <c r="C21" s="53">
        <v>83.223795425608628</v>
      </c>
      <c r="D21" s="53">
        <v>6.7444571425649524</v>
      </c>
      <c r="E21" s="53">
        <v>10.031747431826416</v>
      </c>
    </row>
  </sheetData>
  <sortState ref="B13:E21">
    <sortCondition ref="C13:C21"/>
  </sortState>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27"/>
  <sheetViews>
    <sheetView workbookViewId="0">
      <selection activeCell="B6" sqref="B6"/>
    </sheetView>
  </sheetViews>
  <sheetFormatPr defaultRowHeight="15" x14ac:dyDescent="0.25"/>
  <cols>
    <col min="1" max="1" width="4.7109375" style="22" customWidth="1"/>
    <col min="2" max="2" width="8.85546875" style="22"/>
    <col min="3" max="3" width="15.7109375" style="22" customWidth="1"/>
    <col min="4" max="4" width="11" style="22" customWidth="1"/>
    <col min="5" max="6" width="8.85546875" style="22"/>
  </cols>
  <sheetData>
    <row r="1" spans="1:12" x14ac:dyDescent="0.25">
      <c r="B1" s="43" t="s">
        <v>52</v>
      </c>
    </row>
    <row r="2" spans="1:12" x14ac:dyDescent="0.25">
      <c r="B2" s="43" t="s">
        <v>20</v>
      </c>
    </row>
    <row r="3" spans="1:12" x14ac:dyDescent="0.25">
      <c r="B3" s="44" t="s">
        <v>418</v>
      </c>
    </row>
    <row r="4" spans="1:12" x14ac:dyDescent="0.25">
      <c r="A4" s="45" t="s">
        <v>0</v>
      </c>
      <c r="B4" s="22" t="s">
        <v>597</v>
      </c>
    </row>
    <row r="5" spans="1:12" x14ac:dyDescent="0.25">
      <c r="A5" s="45" t="s">
        <v>1</v>
      </c>
    </row>
    <row r="6" spans="1:12" x14ac:dyDescent="0.25">
      <c r="A6" s="45" t="s">
        <v>2</v>
      </c>
      <c r="B6" s="22" t="s">
        <v>327</v>
      </c>
    </row>
    <row r="7" spans="1:12" x14ac:dyDescent="0.25">
      <c r="A7" s="45" t="s">
        <v>3</v>
      </c>
      <c r="B7" s="46" t="s">
        <v>376</v>
      </c>
    </row>
    <row r="8" spans="1:12" x14ac:dyDescent="0.25">
      <c r="A8" s="45" t="s">
        <v>4</v>
      </c>
      <c r="B8" s="22" t="s">
        <v>40</v>
      </c>
    </row>
    <row r="9" spans="1:12" x14ac:dyDescent="0.25">
      <c r="A9" s="45" t="s">
        <v>5</v>
      </c>
    </row>
    <row r="10" spans="1:12" x14ac:dyDescent="0.25">
      <c r="A10" s="47" t="s">
        <v>6</v>
      </c>
    </row>
    <row r="11" spans="1:12" s="10" customFormat="1" x14ac:dyDescent="0.25">
      <c r="A11" s="48"/>
      <c r="B11" s="48"/>
      <c r="C11" s="48"/>
      <c r="D11" s="48"/>
      <c r="E11" s="48"/>
      <c r="F11" s="48"/>
    </row>
    <row r="13" spans="1:12" x14ac:dyDescent="0.25">
      <c r="B13" s="23" t="s">
        <v>26</v>
      </c>
      <c r="C13" s="23" t="s">
        <v>30</v>
      </c>
      <c r="D13" s="23" t="s">
        <v>17</v>
      </c>
      <c r="E13" s="23"/>
    </row>
    <row r="14" spans="1:12" x14ac:dyDescent="0.25">
      <c r="B14" s="22" t="str">
        <f>CONCATENATE(CHAR(34),"2012",CHAR(34))</f>
        <v>"2012"</v>
      </c>
      <c r="C14" s="52">
        <v>231.18</v>
      </c>
      <c r="D14" s="52">
        <v>240.64699999999999</v>
      </c>
      <c r="E14" s="17"/>
      <c r="F14" s="24"/>
      <c r="I14" s="3"/>
      <c r="J14" s="19"/>
      <c r="K14" s="19"/>
      <c r="L14" s="12"/>
    </row>
    <row r="15" spans="1:12" x14ac:dyDescent="0.25">
      <c r="B15" s="22" t="str">
        <f>CONCATENATE(CHAR(34),"2013",CHAR(34))</f>
        <v>"2013"</v>
      </c>
      <c r="C15" s="52">
        <v>234.584</v>
      </c>
      <c r="D15" s="52">
        <v>245.62100000000001</v>
      </c>
      <c r="E15" s="17"/>
      <c r="F15" s="24"/>
      <c r="I15" s="3"/>
      <c r="J15" s="19"/>
      <c r="K15" s="19"/>
      <c r="L15" s="12"/>
    </row>
    <row r="16" spans="1:12" x14ac:dyDescent="0.25">
      <c r="B16" s="22" t="str">
        <f>CONCATENATE(CHAR(34),"2014",CHAR(34))</f>
        <v>"2014"</v>
      </c>
      <c r="C16" s="52">
        <v>236.524</v>
      </c>
      <c r="D16" s="52">
        <v>251.8</v>
      </c>
      <c r="E16" s="17"/>
      <c r="F16" s="24"/>
    </row>
    <row r="17" spans="2:7" x14ac:dyDescent="0.25">
      <c r="B17" s="22" t="str">
        <f>CONCATENATE(CHAR(34),"2015",CHAR(34))</f>
        <v>"2015"</v>
      </c>
      <c r="C17" s="52">
        <v>234.71799999999999</v>
      </c>
      <c r="D17" s="52">
        <v>275.50599999999997</v>
      </c>
      <c r="E17" s="17"/>
    </row>
    <row r="18" spans="2:7" x14ac:dyDescent="0.25">
      <c r="B18" s="22" t="str">
        <f>CONCATENATE(CHAR(34),"2016",CHAR(34))</f>
        <v>"2016"</v>
      </c>
      <c r="C18" s="52">
        <v>252.54</v>
      </c>
      <c r="D18" s="52">
        <v>283.90499999999997</v>
      </c>
      <c r="E18" s="53"/>
    </row>
    <row r="19" spans="2:7" x14ac:dyDescent="0.25">
      <c r="B19" s="22" t="str">
        <f>CONCATENATE(CHAR(34),"2017",CHAR(34))</f>
        <v>"2017"</v>
      </c>
      <c r="C19" s="52">
        <f>252798/1000</f>
        <v>252.798</v>
      </c>
      <c r="D19" s="52">
        <f>252032/1000</f>
        <v>252.03200000000001</v>
      </c>
    </row>
    <row r="26" spans="2:7" x14ac:dyDescent="0.25">
      <c r="G26" t="s">
        <v>41</v>
      </c>
    </row>
    <row r="27" spans="2:7" x14ac:dyDescent="0.25">
      <c r="G27" t="s">
        <v>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85"/>
  <sheetViews>
    <sheetView workbookViewId="0">
      <selection activeCell="B4" sqref="B4"/>
    </sheetView>
  </sheetViews>
  <sheetFormatPr defaultRowHeight="15" x14ac:dyDescent="0.25"/>
  <cols>
    <col min="1" max="1" width="5.28515625" style="22" customWidth="1"/>
    <col min="2" max="4" width="9.140625" style="22"/>
    <col min="5" max="8" width="9.140625" style="3"/>
  </cols>
  <sheetData>
    <row r="1" spans="1:8" x14ac:dyDescent="0.25">
      <c r="B1" s="43" t="s">
        <v>52</v>
      </c>
    </row>
    <row r="2" spans="1:8" x14ac:dyDescent="0.25">
      <c r="B2" s="43" t="s">
        <v>20</v>
      </c>
    </row>
    <row r="3" spans="1:8" x14ac:dyDescent="0.25">
      <c r="B3" s="44" t="s">
        <v>636</v>
      </c>
    </row>
    <row r="4" spans="1:8" x14ac:dyDescent="0.25">
      <c r="A4" s="45" t="s">
        <v>0</v>
      </c>
      <c r="B4" s="22" t="s">
        <v>406</v>
      </c>
    </row>
    <row r="5" spans="1:8" x14ac:dyDescent="0.25">
      <c r="A5" s="45" t="s">
        <v>1</v>
      </c>
    </row>
    <row r="6" spans="1:8" x14ac:dyDescent="0.25">
      <c r="A6" s="45" t="s">
        <v>2</v>
      </c>
      <c r="B6" s="22" t="s">
        <v>635</v>
      </c>
    </row>
    <row r="7" spans="1:8" x14ac:dyDescent="0.25">
      <c r="A7" s="45" t="s">
        <v>3</v>
      </c>
      <c r="B7" s="46" t="s">
        <v>637</v>
      </c>
    </row>
    <row r="8" spans="1:8" x14ac:dyDescent="0.25">
      <c r="A8" s="45" t="s">
        <v>4</v>
      </c>
      <c r="B8" s="22" t="s">
        <v>377</v>
      </c>
    </row>
    <row r="9" spans="1:8" x14ac:dyDescent="0.25">
      <c r="A9" s="45" t="s">
        <v>5</v>
      </c>
      <c r="B9" s="22" t="s">
        <v>21</v>
      </c>
    </row>
    <row r="10" spans="1:8" x14ac:dyDescent="0.25">
      <c r="A10" s="47" t="s">
        <v>6</v>
      </c>
    </row>
    <row r="11" spans="1:8" s="10" customFormat="1" x14ac:dyDescent="0.25">
      <c r="A11" s="48"/>
      <c r="B11" s="48"/>
      <c r="C11" s="48"/>
      <c r="D11" s="48"/>
      <c r="E11" s="9"/>
      <c r="F11" s="9"/>
      <c r="G11" s="9"/>
      <c r="H11" s="9"/>
    </row>
    <row r="13" spans="1:8" x14ac:dyDescent="0.25">
      <c r="B13" s="23" t="s">
        <v>16</v>
      </c>
      <c r="C13" s="23" t="s">
        <v>344</v>
      </c>
      <c r="D13" s="23" t="s">
        <v>391</v>
      </c>
    </row>
    <row r="14" spans="1:8" x14ac:dyDescent="0.25">
      <c r="B14" s="22">
        <v>2012</v>
      </c>
      <c r="C14" s="24">
        <v>54.27050434672811</v>
      </c>
      <c r="D14" s="24">
        <v>265.57603686635946</v>
      </c>
    </row>
    <row r="15" spans="1:8" x14ac:dyDescent="0.25">
      <c r="C15" s="24">
        <v>51.117921608018435</v>
      </c>
      <c r="D15" s="24">
        <v>310.55299539170505</v>
      </c>
    </row>
    <row r="16" spans="1:8" x14ac:dyDescent="0.25">
      <c r="C16" s="24">
        <v>47.487362082258066</v>
      </c>
      <c r="D16" s="24">
        <v>324.14746543778801</v>
      </c>
    </row>
    <row r="17" spans="2:5" x14ac:dyDescent="0.25">
      <c r="C17" s="24">
        <v>48.706579968387103</v>
      </c>
      <c r="D17" s="24">
        <v>300.13824884792626</v>
      </c>
    </row>
    <row r="18" spans="2:5" x14ac:dyDescent="0.25">
      <c r="C18" s="24">
        <v>58.040909664101385</v>
      </c>
      <c r="D18" s="24">
        <v>311.15207373271892</v>
      </c>
    </row>
    <row r="19" spans="2:5" x14ac:dyDescent="0.25">
      <c r="C19" s="24">
        <v>54.13102770387097</v>
      </c>
      <c r="D19" s="24">
        <v>312.67281105990787</v>
      </c>
    </row>
    <row r="20" spans="2:5" x14ac:dyDescent="0.25">
      <c r="C20" s="24">
        <v>42.701172652718896</v>
      </c>
      <c r="D20" s="24">
        <v>305.25345622119818</v>
      </c>
    </row>
    <row r="21" spans="2:5" x14ac:dyDescent="0.25">
      <c r="C21" s="24">
        <v>59.812602072949311</v>
      </c>
      <c r="D21" s="24">
        <v>331.10599078341016</v>
      </c>
    </row>
    <row r="22" spans="2:5" x14ac:dyDescent="0.25">
      <c r="C22" s="24">
        <v>42.421873328801844</v>
      </c>
      <c r="D22" s="24">
        <v>310.04608294930875</v>
      </c>
    </row>
    <row r="23" spans="2:5" x14ac:dyDescent="0.25">
      <c r="C23" s="24">
        <v>51.529315415023042</v>
      </c>
      <c r="D23" s="24">
        <v>325.4377880184332</v>
      </c>
    </row>
    <row r="24" spans="2:5" x14ac:dyDescent="0.25">
      <c r="C24" s="24">
        <v>41.419730475391709</v>
      </c>
      <c r="D24" s="24">
        <v>324.33179723502303</v>
      </c>
    </row>
    <row r="25" spans="2:5" x14ac:dyDescent="0.25">
      <c r="C25" s="24">
        <v>52.324325238525347</v>
      </c>
      <c r="D25" s="24">
        <v>391.84331797235023</v>
      </c>
      <c r="E25" s="12"/>
    </row>
    <row r="26" spans="2:5" x14ac:dyDescent="0.25">
      <c r="B26" s="22">
        <v>2013</v>
      </c>
      <c r="C26" s="24">
        <v>46.225893529493085</v>
      </c>
      <c r="D26" s="24">
        <v>322.39631336405529</v>
      </c>
    </row>
    <row r="27" spans="2:5" x14ac:dyDescent="0.25">
      <c r="C27" s="24">
        <v>60.728147862165898</v>
      </c>
      <c r="D27" s="24">
        <v>345.89861751152074</v>
      </c>
    </row>
    <row r="28" spans="2:5" x14ac:dyDescent="0.25">
      <c r="C28" s="24">
        <v>54.944283307004611</v>
      </c>
      <c r="D28" s="24">
        <v>340.36866359447004</v>
      </c>
    </row>
    <row r="29" spans="2:5" x14ac:dyDescent="0.25">
      <c r="C29" s="24">
        <v>45.645535196497697</v>
      </c>
      <c r="D29" s="24">
        <v>321.24423963133643</v>
      </c>
    </row>
    <row r="30" spans="2:5" x14ac:dyDescent="0.25">
      <c r="C30" s="24">
        <v>61.260226268525344</v>
      </c>
      <c r="D30" s="24">
        <v>336.26728110599078</v>
      </c>
    </row>
    <row r="31" spans="2:5" x14ac:dyDescent="0.25">
      <c r="C31" s="24">
        <v>52.168079911889407</v>
      </c>
      <c r="D31" s="24">
        <v>363.64055299539172</v>
      </c>
    </row>
    <row r="32" spans="2:5" x14ac:dyDescent="0.25">
      <c r="C32" s="24">
        <v>45.824708928755761</v>
      </c>
      <c r="D32" s="24">
        <v>324.05529953917051</v>
      </c>
    </row>
    <row r="33" spans="2:13" x14ac:dyDescent="0.25">
      <c r="C33" s="24">
        <v>49.630855973133642</v>
      </c>
      <c r="D33" s="24">
        <v>357.05069124423966</v>
      </c>
    </row>
    <row r="34" spans="2:13" x14ac:dyDescent="0.25">
      <c r="C34" s="24">
        <v>38.336815432534564</v>
      </c>
      <c r="D34" s="24">
        <v>317.64976958525347</v>
      </c>
    </row>
    <row r="35" spans="2:13" x14ac:dyDescent="0.25">
      <c r="C35" s="24">
        <v>41.715766146451614</v>
      </c>
      <c r="D35" s="24">
        <v>364.19354838709677</v>
      </c>
    </row>
    <row r="36" spans="2:13" x14ac:dyDescent="0.25">
      <c r="C36" s="24">
        <v>43.48836388050691</v>
      </c>
      <c r="D36" s="24">
        <v>340.13824884792626</v>
      </c>
    </row>
    <row r="37" spans="2:13" x14ac:dyDescent="0.25">
      <c r="C37" s="24">
        <v>52.324325238525347</v>
      </c>
      <c r="D37" s="24">
        <v>378.15668202764977</v>
      </c>
      <c r="E37" s="12"/>
    </row>
    <row r="38" spans="2:13" x14ac:dyDescent="0.25">
      <c r="B38" s="22">
        <v>2014</v>
      </c>
      <c r="C38" s="24">
        <v>43.556231264700465</v>
      </c>
      <c r="D38" s="24">
        <v>330.78341013824888</v>
      </c>
    </row>
    <row r="39" spans="2:13" x14ac:dyDescent="0.25">
      <c r="C39" s="24">
        <v>49.694934237281103</v>
      </c>
      <c r="D39" s="24">
        <v>359.72350230414747</v>
      </c>
    </row>
    <row r="40" spans="2:13" x14ac:dyDescent="0.25">
      <c r="C40" s="24">
        <v>50.836310070368668</v>
      </c>
      <c r="D40" s="24">
        <v>339.03225806451616</v>
      </c>
      <c r="M40" t="s">
        <v>41</v>
      </c>
    </row>
    <row r="41" spans="2:13" x14ac:dyDescent="0.25">
      <c r="C41" s="24">
        <v>46.923259443502303</v>
      </c>
      <c r="D41" s="24">
        <v>359.35483870967744</v>
      </c>
    </row>
    <row r="42" spans="2:13" x14ac:dyDescent="0.25">
      <c r="C42" s="24">
        <v>45.978269653502302</v>
      </c>
      <c r="D42" s="24">
        <v>378.94009216589865</v>
      </c>
    </row>
    <row r="43" spans="2:13" x14ac:dyDescent="0.25">
      <c r="C43" s="24">
        <v>51.946045658202763</v>
      </c>
      <c r="D43" s="24">
        <v>365.76036866359448</v>
      </c>
    </row>
    <row r="44" spans="2:13" x14ac:dyDescent="0.25">
      <c r="C44" s="24">
        <v>42.085972857419357</v>
      </c>
      <c r="D44" s="24">
        <v>355.29953917050693</v>
      </c>
    </row>
    <row r="45" spans="2:13" x14ac:dyDescent="0.25">
      <c r="C45" s="24">
        <v>49.692290956129035</v>
      </c>
      <c r="D45" s="24">
        <v>365.85253456221199</v>
      </c>
    </row>
    <row r="46" spans="2:13" x14ac:dyDescent="0.25">
      <c r="C46" s="24">
        <v>50.259668082718896</v>
      </c>
      <c r="D46" s="24">
        <v>321.70506912442397</v>
      </c>
    </row>
    <row r="47" spans="2:13" x14ac:dyDescent="0.25">
      <c r="C47" s="24">
        <v>54.771791159400927</v>
      </c>
      <c r="D47" s="24">
        <v>362.53456221198155</v>
      </c>
    </row>
    <row r="48" spans="2:13" x14ac:dyDescent="0.25">
      <c r="C48" s="24">
        <v>67.062788177741936</v>
      </c>
      <c r="D48" s="24">
        <v>319.72350230414747</v>
      </c>
    </row>
    <row r="49" spans="2:5" x14ac:dyDescent="0.25">
      <c r="C49" s="24">
        <v>88.445576352903231</v>
      </c>
      <c r="D49" s="24">
        <v>399.30875576036868</v>
      </c>
      <c r="E49" s="12"/>
    </row>
    <row r="50" spans="2:5" x14ac:dyDescent="0.25">
      <c r="B50" s="22">
        <v>2015</v>
      </c>
      <c r="C50" s="24">
        <v>45.56156182258065</v>
      </c>
      <c r="D50" s="24">
        <v>316.63594470046087</v>
      </c>
    </row>
    <row r="51" spans="2:5" x14ac:dyDescent="0.25">
      <c r="C51" s="24">
        <v>50.939213353548382</v>
      </c>
      <c r="D51" s="24">
        <v>346.12903225806451</v>
      </c>
    </row>
    <row r="52" spans="2:5" x14ac:dyDescent="0.25">
      <c r="C52" s="24">
        <v>50.76081579552995</v>
      </c>
      <c r="D52" s="24">
        <v>341.42857142857144</v>
      </c>
    </row>
    <row r="53" spans="2:5" x14ac:dyDescent="0.25">
      <c r="C53" s="24">
        <v>59.926909913686636</v>
      </c>
      <c r="D53" s="24">
        <v>358.84792626728114</v>
      </c>
    </row>
    <row r="54" spans="2:5" x14ac:dyDescent="0.25">
      <c r="C54" s="24">
        <v>55.02120979695853</v>
      </c>
      <c r="D54" s="24">
        <v>334.10138248847926</v>
      </c>
    </row>
    <row r="55" spans="2:5" x14ac:dyDescent="0.25">
      <c r="C55" s="24">
        <v>68.992291771336411</v>
      </c>
      <c r="D55" s="24">
        <v>368.57142857142856</v>
      </c>
    </row>
    <row r="56" spans="2:5" x14ac:dyDescent="0.25">
      <c r="C56" s="24">
        <v>57.632972375437788</v>
      </c>
      <c r="D56" s="24">
        <v>317.64976958525347</v>
      </c>
    </row>
    <row r="57" spans="2:5" x14ac:dyDescent="0.25">
      <c r="C57" s="24">
        <v>58.315453100184335</v>
      </c>
      <c r="D57" s="24">
        <v>319.72350230414747</v>
      </c>
    </row>
    <row r="58" spans="2:5" x14ac:dyDescent="0.25">
      <c r="C58" s="24">
        <v>60.835842388940094</v>
      </c>
      <c r="D58" s="24">
        <v>320.78341013824888</v>
      </c>
    </row>
    <row r="59" spans="2:5" x14ac:dyDescent="0.25">
      <c r="C59" s="24">
        <v>67.317234171474652</v>
      </c>
      <c r="D59" s="24">
        <v>373.27188940092168</v>
      </c>
    </row>
    <row r="60" spans="2:5" x14ac:dyDescent="0.25">
      <c r="C60" s="24">
        <v>62.812126768617517</v>
      </c>
      <c r="D60" s="24">
        <v>311.24423963133643</v>
      </c>
    </row>
    <row r="61" spans="2:5" x14ac:dyDescent="0.25">
      <c r="C61" s="24">
        <v>77.311468922857145</v>
      </c>
      <c r="D61" s="24">
        <v>407.46543778801845</v>
      </c>
      <c r="E61" s="12"/>
    </row>
    <row r="62" spans="2:5" x14ac:dyDescent="0.25">
      <c r="B62" s="22">
        <v>2016</v>
      </c>
      <c r="C62" s="24">
        <v>62.874713606912444</v>
      </c>
      <c r="D62" s="24">
        <v>302.16589861751152</v>
      </c>
    </row>
    <row r="63" spans="2:5" x14ac:dyDescent="0.25">
      <c r="C63" s="24">
        <v>72.935414225990783</v>
      </c>
      <c r="D63" s="24">
        <v>361.70506912442397</v>
      </c>
    </row>
    <row r="64" spans="2:5" x14ac:dyDescent="0.25">
      <c r="C64" s="24">
        <v>58.079425661428573</v>
      </c>
      <c r="D64" s="24">
        <v>341.93548387096774</v>
      </c>
    </row>
    <row r="65" spans="2:5" x14ac:dyDescent="0.25">
      <c r="C65" s="24">
        <v>61.901291596682029</v>
      </c>
      <c r="D65" s="24">
        <v>360.59907834101386</v>
      </c>
    </row>
    <row r="66" spans="2:5" x14ac:dyDescent="0.25">
      <c r="C66" s="24">
        <v>52.941334005944704</v>
      </c>
      <c r="D66" s="24">
        <v>369.63133640552996</v>
      </c>
    </row>
    <row r="67" spans="2:5" x14ac:dyDescent="0.25">
      <c r="C67" s="24">
        <v>83.52298352709677</v>
      </c>
      <c r="D67" s="24">
        <v>402.62672811059912</v>
      </c>
    </row>
    <row r="68" spans="2:5" x14ac:dyDescent="0.25">
      <c r="C68" s="24">
        <v>62.694748851474657</v>
      </c>
      <c r="D68" s="24">
        <v>346.35944700460828</v>
      </c>
    </row>
    <row r="69" spans="2:5" x14ac:dyDescent="0.25">
      <c r="C69" s="24">
        <v>73.015869269539166</v>
      </c>
      <c r="D69" s="24">
        <v>404.37788018433179</v>
      </c>
    </row>
    <row r="70" spans="2:5" x14ac:dyDescent="0.25">
      <c r="C70" s="24">
        <v>64.814172945806462</v>
      </c>
      <c r="D70" s="24">
        <v>374.23963133640552</v>
      </c>
    </row>
    <row r="71" spans="2:5" x14ac:dyDescent="0.25">
      <c r="C71" s="24">
        <v>74.693838758571431</v>
      </c>
      <c r="D71" s="24">
        <v>405.16129032258067</v>
      </c>
    </row>
    <row r="72" spans="2:5" x14ac:dyDescent="0.25">
      <c r="C72" s="24">
        <v>73.354867397788027</v>
      </c>
      <c r="D72" s="24">
        <v>391.9815668202765</v>
      </c>
    </row>
    <row r="73" spans="2:5" x14ac:dyDescent="0.25">
      <c r="C73" s="24">
        <v>80.860959064792638</v>
      </c>
      <c r="D73" s="24">
        <v>460.04608294930875</v>
      </c>
      <c r="E73" s="12"/>
    </row>
    <row r="74" spans="2:5" x14ac:dyDescent="0.25">
      <c r="B74" s="22">
        <v>2017</v>
      </c>
      <c r="C74" s="24">
        <v>57.113120728986175</v>
      </c>
      <c r="D74" s="24">
        <v>349.12442396313367</v>
      </c>
    </row>
    <row r="75" spans="2:5" x14ac:dyDescent="0.25">
      <c r="C75" s="24">
        <v>66.143490667050685</v>
      </c>
      <c r="D75" s="24">
        <v>392.25806451612902</v>
      </c>
    </row>
    <row r="76" spans="2:5" x14ac:dyDescent="0.25">
      <c r="C76" s="24">
        <v>76.99910778470047</v>
      </c>
      <c r="D76" s="24">
        <v>434.70046082949312</v>
      </c>
    </row>
    <row r="77" spans="2:5" x14ac:dyDescent="0.25">
      <c r="C77" s="24">
        <v>68.384008190829505</v>
      </c>
      <c r="D77" s="24">
        <v>358.80184331797238</v>
      </c>
    </row>
    <row r="78" spans="2:5" x14ac:dyDescent="0.25">
      <c r="C78" s="24">
        <v>71.177170295944705</v>
      </c>
      <c r="D78" s="24">
        <v>406.40552995391704</v>
      </c>
    </row>
    <row r="79" spans="2:5" x14ac:dyDescent="0.25">
      <c r="C79" s="24">
        <v>66.946748476267274</v>
      </c>
      <c r="D79" s="24">
        <v>442.90322580645164</v>
      </c>
    </row>
    <row r="80" spans="2:5" x14ac:dyDescent="0.25">
      <c r="C80" s="24">
        <v>59.212053136221201</v>
      </c>
      <c r="D80" s="24">
        <v>398.57142857142861</v>
      </c>
    </row>
    <row r="81" spans="3:5" x14ac:dyDescent="0.25">
      <c r="C81" s="24">
        <v>61.915494620506912</v>
      </c>
      <c r="D81" s="24">
        <v>436.08294930875576</v>
      </c>
    </row>
    <row r="82" spans="3:5" x14ac:dyDescent="0.25">
      <c r="C82" s="24">
        <v>55.232670898433184</v>
      </c>
      <c r="D82" s="24">
        <v>402.4884792626728</v>
      </c>
    </row>
    <row r="83" spans="3:5" x14ac:dyDescent="0.25">
      <c r="C83" s="24">
        <v>66.771746976912439</v>
      </c>
      <c r="D83" s="24">
        <v>445.76036866359448</v>
      </c>
    </row>
    <row r="84" spans="3:5" x14ac:dyDescent="0.25">
      <c r="C84" s="24">
        <v>69.47244831889401</v>
      </c>
      <c r="D84" s="24">
        <v>425.06912442396316</v>
      </c>
    </row>
    <row r="85" spans="3:5" x14ac:dyDescent="0.25">
      <c r="C85" s="24">
        <v>72.455228174562208</v>
      </c>
      <c r="D85" s="24">
        <v>467.83410138248848</v>
      </c>
      <c r="E85" s="12"/>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3"/>
  <sheetViews>
    <sheetView workbookViewId="0">
      <selection activeCell="B4" sqref="B4"/>
    </sheetView>
  </sheetViews>
  <sheetFormatPr defaultRowHeight="15" x14ac:dyDescent="0.25"/>
  <cols>
    <col min="1" max="1" width="8.28515625" style="22" customWidth="1"/>
    <col min="2" max="2" width="8.85546875" style="22"/>
    <col min="3" max="3" width="15.7109375" style="22" customWidth="1"/>
    <col min="4" max="4" width="11" style="22" customWidth="1"/>
  </cols>
  <sheetData>
    <row r="1" spans="1:5" x14ac:dyDescent="0.25">
      <c r="B1" s="43" t="s">
        <v>52</v>
      </c>
    </row>
    <row r="2" spans="1:5" x14ac:dyDescent="0.25">
      <c r="B2" s="43" t="s">
        <v>20</v>
      </c>
    </row>
    <row r="3" spans="1:5" x14ac:dyDescent="0.25">
      <c r="B3" s="44" t="s">
        <v>419</v>
      </c>
    </row>
    <row r="4" spans="1:5" x14ac:dyDescent="0.25">
      <c r="A4" s="45" t="s">
        <v>0</v>
      </c>
      <c r="B4" s="22" t="s">
        <v>646</v>
      </c>
    </row>
    <row r="5" spans="1:5" x14ac:dyDescent="0.25">
      <c r="A5" s="45" t="s">
        <v>1</v>
      </c>
    </row>
    <row r="6" spans="1:5" x14ac:dyDescent="0.25">
      <c r="A6" s="45" t="s">
        <v>2</v>
      </c>
    </row>
    <row r="7" spans="1:5" x14ac:dyDescent="0.25">
      <c r="A7" s="45" t="s">
        <v>3</v>
      </c>
      <c r="B7" s="46" t="s">
        <v>374</v>
      </c>
    </row>
    <row r="8" spans="1:5" x14ac:dyDescent="0.25">
      <c r="A8" s="45" t="s">
        <v>4</v>
      </c>
      <c r="B8" s="22" t="s">
        <v>628</v>
      </c>
    </row>
    <row r="9" spans="1:5" x14ac:dyDescent="0.25">
      <c r="A9" s="45" t="s">
        <v>5</v>
      </c>
      <c r="B9" s="22" t="s">
        <v>627</v>
      </c>
    </row>
    <row r="10" spans="1:5" x14ac:dyDescent="0.25">
      <c r="A10" s="47" t="s">
        <v>6</v>
      </c>
    </row>
    <row r="11" spans="1:5" s="10" customFormat="1" x14ac:dyDescent="0.25">
      <c r="A11" s="48"/>
      <c r="B11" s="48"/>
      <c r="C11" s="48"/>
      <c r="D11" s="48"/>
    </row>
    <row r="12" spans="1:5" x14ac:dyDescent="0.25">
      <c r="E12" s="18"/>
    </row>
    <row r="13" spans="1:5" x14ac:dyDescent="0.25">
      <c r="A13" s="23" t="s">
        <v>26</v>
      </c>
      <c r="B13" s="23" t="s">
        <v>30</v>
      </c>
      <c r="C13" s="23" t="s">
        <v>17</v>
      </c>
      <c r="D13" s="23" t="s">
        <v>51</v>
      </c>
    </row>
    <row r="14" spans="1:5" x14ac:dyDescent="0.25">
      <c r="A14" s="22" t="str">
        <f>CONCATENATE(CHAR(34),"2012",CHAR(34))</f>
        <v>"2012"</v>
      </c>
      <c r="B14" s="65">
        <v>66.395119000000008</v>
      </c>
      <c r="C14" s="65">
        <v>50.813919999999996</v>
      </c>
      <c r="D14" s="93">
        <v>7178.3</v>
      </c>
    </row>
    <row r="15" spans="1:5" x14ac:dyDescent="0.25">
      <c r="A15" s="22" t="str">
        <f>CONCATENATE(CHAR(34),"2013",CHAR(34))</f>
        <v>"2013"</v>
      </c>
      <c r="B15" s="65">
        <v>67.087104000000011</v>
      </c>
      <c r="C15" s="65">
        <v>56.114384000000001</v>
      </c>
      <c r="D15" s="93">
        <v>6808.6</v>
      </c>
    </row>
    <row r="16" spans="1:5" x14ac:dyDescent="0.25">
      <c r="A16" s="22" t="str">
        <f>CONCATENATE(CHAR(34),"2014",CHAR(34))</f>
        <v>"2014"</v>
      </c>
      <c r="B16" s="65">
        <v>69.363081999999991</v>
      </c>
      <c r="C16" s="65">
        <v>59.493199999999995</v>
      </c>
      <c r="D16" s="93">
        <v>6618.8</v>
      </c>
    </row>
    <row r="17" spans="1:4" x14ac:dyDescent="0.25">
      <c r="A17" s="22" t="str">
        <f>CONCATENATE(CHAR(34),"2015",CHAR(34))</f>
        <v>"2015"</v>
      </c>
      <c r="B17" s="65">
        <v>70.846273499999995</v>
      </c>
      <c r="C17" s="65">
        <v>61.125805999999997</v>
      </c>
      <c r="D17" s="93">
        <v>6543.3</v>
      </c>
    </row>
    <row r="18" spans="1:4" x14ac:dyDescent="0.25">
      <c r="A18" s="22" t="str">
        <f>CONCATENATE(CHAR(34),"2016",CHAR(34))</f>
        <v>"2016"</v>
      </c>
      <c r="B18" s="65">
        <v>75.619898000000006</v>
      </c>
      <c r="C18" s="65">
        <v>65.692789999999988</v>
      </c>
      <c r="D18" s="93">
        <v>6432.5</v>
      </c>
    </row>
    <row r="19" spans="1:4" x14ac:dyDescent="0.25">
      <c r="A19" s="22" t="str">
        <f>CONCATENATE(CHAR(34),"2017",CHAR(34))</f>
        <v>"2017"</v>
      </c>
      <c r="B19" s="65">
        <v>82.346400000000003</v>
      </c>
      <c r="C19" s="65">
        <v>68.7072</v>
      </c>
      <c r="D19" s="93">
        <v>6182.8</v>
      </c>
    </row>
    <row r="21" spans="1:4" x14ac:dyDescent="0.25">
      <c r="B21" s="24"/>
    </row>
    <row r="22" spans="1:4" x14ac:dyDescent="0.25">
      <c r="B22" s="24"/>
    </row>
    <row r="23" spans="1:4" x14ac:dyDescent="0.25">
      <c r="B23" s="24"/>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workbookViewId="0">
      <selection activeCell="B4" sqref="B4"/>
    </sheetView>
  </sheetViews>
  <sheetFormatPr defaultRowHeight="15" x14ac:dyDescent="0.25"/>
  <sheetData>
    <row r="1" spans="1:27" x14ac:dyDescent="0.25">
      <c r="A1" s="22"/>
      <c r="B1" s="43" t="s">
        <v>52</v>
      </c>
    </row>
    <row r="2" spans="1:27" x14ac:dyDescent="0.25">
      <c r="A2" s="22"/>
      <c r="B2" s="43" t="s">
        <v>20</v>
      </c>
    </row>
    <row r="3" spans="1:27" x14ac:dyDescent="0.25">
      <c r="A3" s="22"/>
      <c r="B3" s="44" t="s">
        <v>420</v>
      </c>
    </row>
    <row r="4" spans="1:27" x14ac:dyDescent="0.25">
      <c r="A4" s="45" t="s">
        <v>0</v>
      </c>
      <c r="B4" s="22" t="s">
        <v>337</v>
      </c>
    </row>
    <row r="5" spans="1:27" x14ac:dyDescent="0.25">
      <c r="A5" s="45" t="s">
        <v>1</v>
      </c>
      <c r="B5" s="22"/>
    </row>
    <row r="6" spans="1:27" x14ac:dyDescent="0.25">
      <c r="A6" s="45" t="s">
        <v>2</v>
      </c>
      <c r="B6" s="22"/>
    </row>
    <row r="7" spans="1:27" x14ac:dyDescent="0.25">
      <c r="A7" s="45" t="s">
        <v>3</v>
      </c>
      <c r="B7" s="46" t="s">
        <v>598</v>
      </c>
    </row>
    <row r="8" spans="1:27" x14ac:dyDescent="0.25">
      <c r="A8" s="45" t="s">
        <v>4</v>
      </c>
      <c r="B8" s="22" t="s">
        <v>336</v>
      </c>
    </row>
    <row r="9" spans="1:27" x14ac:dyDescent="0.25">
      <c r="A9" s="45" t="s">
        <v>5</v>
      </c>
      <c r="B9" s="22"/>
    </row>
    <row r="10" spans="1:27" x14ac:dyDescent="0.25">
      <c r="A10" s="47" t="s">
        <v>6</v>
      </c>
      <c r="B10" s="22"/>
    </row>
    <row r="11" spans="1:27" x14ac:dyDescent="0.25">
      <c r="A11" s="36"/>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37"/>
    </row>
    <row r="12" spans="1:27" x14ac:dyDescent="0.25">
      <c r="B12" s="67" t="s">
        <v>595</v>
      </c>
      <c r="C12" s="67" t="s">
        <v>30</v>
      </c>
      <c r="D12" s="67" t="s">
        <v>17</v>
      </c>
    </row>
    <row r="13" spans="1:27" x14ac:dyDescent="0.25">
      <c r="B13" s="26" t="str">
        <f>CONCATENATE(CHAR(34),"Ísland",CHAR(34))</f>
        <v>"Ísland"</v>
      </c>
      <c r="C13" s="34">
        <v>54.51468882568836</v>
      </c>
      <c r="D13" s="34">
        <v>45.48531117431164</v>
      </c>
    </row>
    <row r="14" spans="1:27" x14ac:dyDescent="0.25">
      <c r="B14" s="26" t="str">
        <f>CONCATENATE(CHAR(34),"Bandaríkin",CHAR(34))</f>
        <v>"Bandaríkin"</v>
      </c>
      <c r="C14" s="34">
        <v>66.426642664266424</v>
      </c>
      <c r="D14" s="34">
        <v>33.573357335733576</v>
      </c>
    </row>
    <row r="15" spans="1:27" x14ac:dyDescent="0.25">
      <c r="B15" s="26" t="str">
        <f>CONCATENATE(CHAR(34),"Bretland",CHAR(34))</f>
        <v>"Bretland"</v>
      </c>
      <c r="C15" s="34">
        <v>82.276733773240025</v>
      </c>
      <c r="D15" s="34">
        <v>17.723266226759982</v>
      </c>
    </row>
    <row r="16" spans="1:27" x14ac:dyDescent="0.25">
      <c r="B16" s="26" t="str">
        <f>CONCATENATE(CHAR(34),"Svíþjóð ",CHAR(34))</f>
        <v>"Svíþjóð "</v>
      </c>
      <c r="C16" s="34">
        <v>84</v>
      </c>
      <c r="D16" s="34">
        <v>16.000000000000004</v>
      </c>
    </row>
    <row r="17" spans="2:4" x14ac:dyDescent="0.25">
      <c r="B17" s="26" t="str">
        <f>CONCATENATE(CHAR(34),"Noregur",CHAR(34))</f>
        <v>"Noregur"</v>
      </c>
      <c r="C17" s="34">
        <v>90.634286775631509</v>
      </c>
      <c r="D17" s="34">
        <v>9.3657132243684877</v>
      </c>
    </row>
    <row r="18" spans="2:4" x14ac:dyDescent="0.25">
      <c r="B18" s="35" t="str">
        <f>CONCATENATE(CHAR(34),"Finnland",CHAR(34))</f>
        <v>"Finnland"</v>
      </c>
      <c r="C18" s="34">
        <v>95.583002173882946</v>
      </c>
      <c r="D18" s="34">
        <v>4.4169978261170524</v>
      </c>
    </row>
    <row r="19" spans="2:4" x14ac:dyDescent="0.25">
      <c r="B19" s="26" t="str">
        <f>CONCATENATE(CHAR(34),"Þýskaland",CHAR(34))</f>
        <v>"Þýskaland"</v>
      </c>
      <c r="C19" s="34">
        <v>96.406164537820544</v>
      </c>
      <c r="D19" s="34">
        <v>3.5938354621794621</v>
      </c>
    </row>
    <row r="20" spans="2:4" x14ac:dyDescent="0.25">
      <c r="B20" s="26" t="str">
        <f>CONCATENATE(CHAR(34),"Frakkland",CHAR(34))</f>
        <v>"Frakkland"</v>
      </c>
      <c r="C20" s="34">
        <v>96.7</v>
      </c>
      <c r="D20" s="34">
        <f>100-C20</f>
        <v>3.2999999999999972</v>
      </c>
    </row>
    <row r="21" spans="2:4" x14ac:dyDescent="0.25">
      <c r="B21" s="26" t="str">
        <f>CONCATENATE(CHAR(34),"Danmörk",CHAR(34))</f>
        <v>"Danmörk"</v>
      </c>
      <c r="C21" s="34">
        <v>97.038536632620136</v>
      </c>
      <c r="D21" s="34">
        <v>2.9614633673798685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F19"/>
  <sheetViews>
    <sheetView workbookViewId="0">
      <selection activeCell="B4" sqref="B4"/>
    </sheetView>
  </sheetViews>
  <sheetFormatPr defaultRowHeight="15" x14ac:dyDescent="0.25"/>
  <cols>
    <col min="1" max="1" width="4.7109375" style="22" customWidth="1"/>
    <col min="2" max="2" width="8.85546875" style="22"/>
    <col min="3" max="3" width="15.7109375" style="22" customWidth="1"/>
    <col min="4" max="4" width="11" style="22" customWidth="1"/>
  </cols>
  <sheetData>
    <row r="1" spans="1:6" x14ac:dyDescent="0.25">
      <c r="B1" s="43" t="s">
        <v>52</v>
      </c>
    </row>
    <row r="2" spans="1:6" x14ac:dyDescent="0.25">
      <c r="B2" s="43" t="s">
        <v>20</v>
      </c>
    </row>
    <row r="3" spans="1:6" x14ac:dyDescent="0.25">
      <c r="B3" s="44" t="s">
        <v>421</v>
      </c>
    </row>
    <row r="4" spans="1:6" x14ac:dyDescent="0.25">
      <c r="A4" s="45" t="s">
        <v>0</v>
      </c>
      <c r="B4" s="22" t="s">
        <v>46</v>
      </c>
    </row>
    <row r="5" spans="1:6" x14ac:dyDescent="0.25">
      <c r="A5" s="45" t="s">
        <v>1</v>
      </c>
    </row>
    <row r="6" spans="1:6" x14ac:dyDescent="0.25">
      <c r="A6" s="45" t="s">
        <v>2</v>
      </c>
    </row>
    <row r="7" spans="1:6" x14ac:dyDescent="0.25">
      <c r="A7" s="45" t="s">
        <v>3</v>
      </c>
      <c r="B7" s="46" t="s">
        <v>460</v>
      </c>
    </row>
    <row r="8" spans="1:6" x14ac:dyDescent="0.25">
      <c r="A8" s="45" t="s">
        <v>4</v>
      </c>
      <c r="B8" s="22" t="s">
        <v>47</v>
      </c>
    </row>
    <row r="9" spans="1:6" x14ac:dyDescent="0.25">
      <c r="A9" s="45" t="s">
        <v>5</v>
      </c>
      <c r="B9" s="22" t="s">
        <v>24</v>
      </c>
    </row>
    <row r="10" spans="1:6" x14ac:dyDescent="0.25">
      <c r="A10" s="47" t="s">
        <v>6</v>
      </c>
    </row>
    <row r="11" spans="1:6" s="10" customFormat="1" x14ac:dyDescent="0.25">
      <c r="A11" s="48"/>
      <c r="B11" s="48"/>
      <c r="C11" s="48"/>
      <c r="D11" s="48"/>
    </row>
    <row r="12" spans="1:6" x14ac:dyDescent="0.25">
      <c r="B12" s="67" t="s">
        <v>16</v>
      </c>
      <c r="C12" s="67" t="s">
        <v>30</v>
      </c>
      <c r="D12" s="67" t="s">
        <v>17</v>
      </c>
      <c r="E12" s="89" t="s">
        <v>394</v>
      </c>
      <c r="F12" s="26"/>
    </row>
    <row r="13" spans="1:6" x14ac:dyDescent="0.25">
      <c r="B13" s="64" t="str">
        <f>CONCATENATE(CHAR(34),"2011",CHAR(34))</f>
        <v>"2011"</v>
      </c>
      <c r="C13" s="66">
        <v>385.08208623999997</v>
      </c>
      <c r="D13" s="66">
        <v>334.48498999999998</v>
      </c>
      <c r="E13" s="53">
        <v>1.8832164892779391</v>
      </c>
    </row>
    <row r="14" spans="1:6" x14ac:dyDescent="0.25">
      <c r="B14" s="64" t="str">
        <f>CONCATENATE(CHAR(34),"2012",CHAR(34))</f>
        <v>"2012"</v>
      </c>
      <c r="C14" s="66">
        <v>396.51138197</v>
      </c>
      <c r="D14" s="66">
        <v>358.06296800000001</v>
      </c>
      <c r="E14" s="53">
        <v>-0.30826048619824187</v>
      </c>
    </row>
    <row r="15" spans="1:6" x14ac:dyDescent="0.25">
      <c r="B15" s="64" t="str">
        <f>CONCATENATE(CHAR(34),"2013",CHAR(34))</f>
        <v>"2013"</v>
      </c>
      <c r="C15" s="66">
        <v>403.83862549700001</v>
      </c>
      <c r="D15" s="66">
        <v>377.61899904999996</v>
      </c>
      <c r="E15" s="53">
        <v>-0.30176020279043536</v>
      </c>
    </row>
    <row r="16" spans="1:6" x14ac:dyDescent="0.25">
      <c r="B16" s="64" t="str">
        <f>CONCATENATE(CHAR(34),"2014",CHAR(34))</f>
        <v>"2014"</v>
      </c>
      <c r="C16" s="66">
        <v>410.47540373800001</v>
      </c>
      <c r="D16" s="66">
        <v>400.24358023399998</v>
      </c>
      <c r="E16" s="53">
        <v>1.674989741777555</v>
      </c>
    </row>
    <row r="17" spans="2:5" x14ac:dyDescent="0.25">
      <c r="B17" s="64" t="str">
        <f>CONCATENATE(CHAR(34),"2015",CHAR(34))</f>
        <v>"2015"</v>
      </c>
      <c r="C17" s="66">
        <v>407.99976948900002</v>
      </c>
      <c r="D17" s="66">
        <v>426.30509694599999</v>
      </c>
      <c r="E17" s="53">
        <v>1.2502039125482201</v>
      </c>
    </row>
    <row r="18" spans="2:5" x14ac:dyDescent="0.25">
      <c r="B18" s="64" t="str">
        <f>CONCATENATE(CHAR(34),"2016",CHAR(34))</f>
        <v>"2016"</v>
      </c>
      <c r="C18" s="66">
        <v>434.15726100000001</v>
      </c>
      <c r="D18" s="66">
        <v>459.037622</v>
      </c>
      <c r="E18" s="53">
        <v>5.2631958840777315</v>
      </c>
    </row>
    <row r="19" spans="2:5" x14ac:dyDescent="0.25">
      <c r="B19" s="64" t="str">
        <f>CONCATENATE(CHAR(34),"2017",CHAR(34))</f>
        <v>"2017"</v>
      </c>
      <c r="C19" s="66">
        <v>456.41573216999996</v>
      </c>
      <c r="D19" s="66">
        <v>477.52554143999998</v>
      </c>
      <c r="E19" s="53">
        <v>2.7444290508475522</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5"/>
  <sheetViews>
    <sheetView workbookViewId="0">
      <selection activeCell="B4" sqref="B4"/>
    </sheetView>
  </sheetViews>
  <sheetFormatPr defaultRowHeight="15" x14ac:dyDescent="0.25"/>
  <cols>
    <col min="5" max="5" width="10.85546875" customWidth="1"/>
  </cols>
  <sheetData>
    <row r="1" spans="1:43" x14ac:dyDescent="0.25">
      <c r="A1" s="22"/>
      <c r="B1" s="43" t="s">
        <v>52</v>
      </c>
    </row>
    <row r="2" spans="1:43" x14ac:dyDescent="0.25">
      <c r="A2" s="22"/>
      <c r="B2" s="43" t="s">
        <v>20</v>
      </c>
    </row>
    <row r="3" spans="1:43" x14ac:dyDescent="0.25">
      <c r="A3" s="22"/>
      <c r="B3" s="44" t="s">
        <v>422</v>
      </c>
    </row>
    <row r="4" spans="1:43" x14ac:dyDescent="0.25">
      <c r="A4" s="45" t="s">
        <v>0</v>
      </c>
      <c r="B4" s="22" t="s">
        <v>346</v>
      </c>
    </row>
    <row r="5" spans="1:43" x14ac:dyDescent="0.25">
      <c r="A5" s="45" t="s">
        <v>1</v>
      </c>
      <c r="B5" s="22"/>
    </row>
    <row r="6" spans="1:43" x14ac:dyDescent="0.25">
      <c r="A6" s="45" t="s">
        <v>2</v>
      </c>
      <c r="B6" s="22"/>
    </row>
    <row r="7" spans="1:43" x14ac:dyDescent="0.25">
      <c r="A7" s="45" t="s">
        <v>3</v>
      </c>
      <c r="B7" s="46" t="s">
        <v>376</v>
      </c>
    </row>
    <row r="8" spans="1:43" x14ac:dyDescent="0.25">
      <c r="A8" s="45" t="s">
        <v>4</v>
      </c>
      <c r="B8" s="22" t="s">
        <v>24</v>
      </c>
    </row>
    <row r="9" spans="1:43" x14ac:dyDescent="0.25">
      <c r="A9" s="45" t="s">
        <v>5</v>
      </c>
      <c r="B9" s="22"/>
    </row>
    <row r="10" spans="1:43" x14ac:dyDescent="0.25">
      <c r="A10" s="47" t="s">
        <v>6</v>
      </c>
      <c r="B10" s="22"/>
    </row>
    <row r="11" spans="1:43" x14ac:dyDescent="0.25">
      <c r="A11" s="48"/>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row>
    <row r="13" spans="1:43" x14ac:dyDescent="0.25">
      <c r="B13" s="23" t="s">
        <v>440</v>
      </c>
      <c r="C13" s="23" t="s">
        <v>347</v>
      </c>
      <c r="D13" s="23" t="s">
        <v>348</v>
      </c>
      <c r="E13" s="23" t="s">
        <v>349</v>
      </c>
    </row>
    <row r="14" spans="1:43" x14ac:dyDescent="0.25">
      <c r="B14" s="38">
        <v>40909</v>
      </c>
      <c r="C14" s="53">
        <v>83.000927910033653</v>
      </c>
      <c r="D14" s="53">
        <v>11.249500296708339</v>
      </c>
      <c r="E14" s="53">
        <v>5.7495717932580108</v>
      </c>
    </row>
    <row r="15" spans="1:43" x14ac:dyDescent="0.25">
      <c r="B15" s="38">
        <v>40940</v>
      </c>
      <c r="C15" s="53">
        <v>80.626699555695041</v>
      </c>
      <c r="D15" s="53">
        <v>12.929716691051715</v>
      </c>
      <c r="E15" s="53">
        <v>6.4435837532532387</v>
      </c>
    </row>
    <row r="16" spans="1:43" x14ac:dyDescent="0.25">
      <c r="B16" s="38">
        <v>40969</v>
      </c>
      <c r="C16" s="53">
        <v>78.79936884883297</v>
      </c>
      <c r="D16" s="53">
        <v>14.354370902750111</v>
      </c>
      <c r="E16" s="53">
        <v>6.8462602484169217</v>
      </c>
    </row>
    <row r="17" spans="2:5" x14ac:dyDescent="0.25">
      <c r="B17" s="38">
        <v>41000</v>
      </c>
      <c r="C17" s="53">
        <v>80.151291721516756</v>
      </c>
      <c r="D17" s="53">
        <v>12.720379225023054</v>
      </c>
      <c r="E17" s="53">
        <v>7.1283290534601891</v>
      </c>
    </row>
    <row r="18" spans="2:5" x14ac:dyDescent="0.25">
      <c r="B18" s="38">
        <v>41030</v>
      </c>
      <c r="C18" s="53">
        <v>79.729208045720299</v>
      </c>
      <c r="D18" s="53">
        <v>13.52916324018307</v>
      </c>
      <c r="E18" s="53">
        <v>6.7416287140966276</v>
      </c>
    </row>
    <row r="19" spans="2:5" x14ac:dyDescent="0.25">
      <c r="B19" s="38">
        <v>41061</v>
      </c>
      <c r="C19" s="53">
        <v>79.929045489750152</v>
      </c>
      <c r="D19" s="53">
        <v>13.509059217117297</v>
      </c>
      <c r="E19" s="53">
        <v>6.5618952931325483</v>
      </c>
    </row>
    <row r="20" spans="2:5" x14ac:dyDescent="0.25">
      <c r="B20" s="38">
        <v>41091</v>
      </c>
      <c r="C20" s="53">
        <v>80.64086902923259</v>
      </c>
      <c r="D20" s="53">
        <v>12.975715496486423</v>
      </c>
      <c r="E20" s="53">
        <v>6.3834154742809988</v>
      </c>
    </row>
    <row r="21" spans="2:5" x14ac:dyDescent="0.25">
      <c r="B21" s="38">
        <v>41122</v>
      </c>
      <c r="C21" s="53">
        <v>80.111225063218399</v>
      </c>
      <c r="D21" s="53">
        <v>13.516427870139605</v>
      </c>
      <c r="E21" s="53">
        <v>6.3723470666419981</v>
      </c>
    </row>
    <row r="22" spans="2:5" x14ac:dyDescent="0.25">
      <c r="B22" s="38">
        <v>41153</v>
      </c>
      <c r="C22" s="53">
        <v>81.047733224303116</v>
      </c>
      <c r="D22" s="53">
        <v>12.577756941953044</v>
      </c>
      <c r="E22" s="53">
        <v>6.3745098337438373</v>
      </c>
    </row>
    <row r="23" spans="2:5" x14ac:dyDescent="0.25">
      <c r="B23" s="38">
        <v>41183</v>
      </c>
      <c r="C23" s="53">
        <v>79.101455528658676</v>
      </c>
      <c r="D23" s="53">
        <v>14.125344463211681</v>
      </c>
      <c r="E23" s="53">
        <v>6.7732000081296428</v>
      </c>
    </row>
    <row r="24" spans="2:5" x14ac:dyDescent="0.25">
      <c r="B24" s="38">
        <v>41214</v>
      </c>
      <c r="C24" s="53">
        <v>79.083116898788958</v>
      </c>
      <c r="D24" s="53">
        <v>14.26186957679289</v>
      </c>
      <c r="E24" s="53">
        <v>6.6550135226067706</v>
      </c>
    </row>
    <row r="25" spans="2:5" x14ac:dyDescent="0.25">
      <c r="B25" s="38">
        <v>41244</v>
      </c>
      <c r="C25" s="53">
        <v>78.860326861951876</v>
      </c>
      <c r="D25" s="53">
        <v>14.544548067086282</v>
      </c>
      <c r="E25" s="53">
        <v>6.5951250709618545</v>
      </c>
    </row>
    <row r="26" spans="2:5" x14ac:dyDescent="0.25">
      <c r="B26" s="38">
        <v>41275</v>
      </c>
      <c r="C26" s="53">
        <v>81.822194979401758</v>
      </c>
      <c r="D26" s="53">
        <v>12.031472644539749</v>
      </c>
      <c r="E26" s="53">
        <v>6.1443859400864511</v>
      </c>
    </row>
    <row r="27" spans="2:5" x14ac:dyDescent="0.25">
      <c r="B27" s="38">
        <v>41306</v>
      </c>
      <c r="C27" s="53">
        <v>80.795397693897939</v>
      </c>
      <c r="D27" s="53">
        <v>12.607868728893598</v>
      </c>
      <c r="E27" s="53">
        <v>6.5967335772084574</v>
      </c>
    </row>
    <row r="28" spans="2:5" x14ac:dyDescent="0.25">
      <c r="B28" s="38">
        <v>41334</v>
      </c>
      <c r="C28" s="53">
        <v>80.92919433424612</v>
      </c>
      <c r="D28" s="53">
        <v>12.202696422164081</v>
      </c>
      <c r="E28" s="53">
        <v>6.8681092380242417</v>
      </c>
    </row>
    <row r="29" spans="2:5" x14ac:dyDescent="0.25">
      <c r="B29" s="38">
        <v>41365</v>
      </c>
      <c r="C29" s="53">
        <v>79.928663780144802</v>
      </c>
      <c r="D29" s="53">
        <v>12.912268103637716</v>
      </c>
      <c r="E29" s="53">
        <v>7.1573034266044431</v>
      </c>
    </row>
    <row r="30" spans="2:5" x14ac:dyDescent="0.25">
      <c r="B30" s="38">
        <v>41395</v>
      </c>
      <c r="C30" s="53">
        <v>80.905570375065579</v>
      </c>
      <c r="D30" s="53">
        <v>12.297977945715639</v>
      </c>
      <c r="E30" s="53">
        <v>6.7980978899132154</v>
      </c>
    </row>
    <row r="31" spans="2:5" x14ac:dyDescent="0.25">
      <c r="B31" s="38">
        <v>41426</v>
      </c>
      <c r="C31" s="53">
        <v>81.688473306410401</v>
      </c>
      <c r="D31" s="53">
        <v>11.859361840205313</v>
      </c>
      <c r="E31" s="53">
        <v>6.4521648533842848</v>
      </c>
    </row>
    <row r="32" spans="2:5" x14ac:dyDescent="0.25">
      <c r="B32" s="38">
        <v>41456</v>
      </c>
      <c r="C32" s="53">
        <v>81.843857921915685</v>
      </c>
      <c r="D32" s="53">
        <v>11.821914256867263</v>
      </c>
      <c r="E32" s="53">
        <v>6.3358047623211329</v>
      </c>
    </row>
    <row r="33" spans="2:5" x14ac:dyDescent="0.25">
      <c r="B33" s="38">
        <v>41487</v>
      </c>
      <c r="C33" s="53">
        <v>81.824537032580153</v>
      </c>
      <c r="D33" s="53">
        <v>12.038373106653582</v>
      </c>
      <c r="E33" s="53">
        <v>6.1354909779913607</v>
      </c>
    </row>
    <row r="34" spans="2:5" x14ac:dyDescent="0.25">
      <c r="B34" s="38">
        <v>41518</v>
      </c>
      <c r="C34" s="53">
        <v>81.23131019275263</v>
      </c>
      <c r="D34" s="53">
        <v>12.258946665485427</v>
      </c>
      <c r="E34" s="53">
        <v>6.5114705032282618</v>
      </c>
    </row>
    <row r="35" spans="2:5" x14ac:dyDescent="0.25">
      <c r="B35" s="38">
        <v>41548</v>
      </c>
      <c r="C35" s="53">
        <v>79.430934375064481</v>
      </c>
      <c r="D35" s="53">
        <v>14.132687328725838</v>
      </c>
      <c r="E35" s="53">
        <v>6.4380559752248656</v>
      </c>
    </row>
    <row r="36" spans="2:5" x14ac:dyDescent="0.25">
      <c r="B36" s="38">
        <v>41579</v>
      </c>
      <c r="C36" s="53">
        <v>80.582002183732115</v>
      </c>
      <c r="D36" s="53">
        <v>12.763182320632573</v>
      </c>
      <c r="E36" s="53">
        <v>6.6565940379025221</v>
      </c>
    </row>
    <row r="37" spans="2:5" x14ac:dyDescent="0.25">
      <c r="B37" s="38">
        <v>41609</v>
      </c>
      <c r="C37" s="53">
        <v>81.790369639117827</v>
      </c>
      <c r="D37" s="53">
        <v>12.045987269592642</v>
      </c>
      <c r="E37" s="53">
        <v>6.1636430884919085</v>
      </c>
    </row>
    <row r="38" spans="2:5" x14ac:dyDescent="0.25">
      <c r="B38" s="38">
        <v>41640</v>
      </c>
      <c r="C38" s="53">
        <v>82.556699111309527</v>
      </c>
      <c r="D38" s="53">
        <v>11.217499375710558</v>
      </c>
      <c r="E38" s="53">
        <v>6.2239719168406369</v>
      </c>
    </row>
    <row r="39" spans="2:5" x14ac:dyDescent="0.25">
      <c r="B39" s="38">
        <v>41671</v>
      </c>
      <c r="C39" s="53">
        <v>81.256956806988853</v>
      </c>
      <c r="D39" s="53">
        <v>11.948178513109903</v>
      </c>
      <c r="E39" s="53">
        <v>6.7929595540407366</v>
      </c>
    </row>
    <row r="40" spans="2:5" x14ac:dyDescent="0.25">
      <c r="B40" s="38">
        <v>41699</v>
      </c>
      <c r="C40" s="53">
        <v>81.907114338009009</v>
      </c>
      <c r="D40" s="53">
        <v>11.165890500271598</v>
      </c>
      <c r="E40" s="53">
        <v>6.9269951635097842</v>
      </c>
    </row>
    <row r="41" spans="2:5" x14ac:dyDescent="0.25">
      <c r="B41" s="38">
        <v>41730</v>
      </c>
      <c r="C41" s="53">
        <v>81.142254834955253</v>
      </c>
      <c r="D41" s="53">
        <v>11.548872709632981</v>
      </c>
      <c r="E41" s="53">
        <v>7.3088724588997334</v>
      </c>
    </row>
    <row r="42" spans="2:5" x14ac:dyDescent="0.25">
      <c r="B42" s="38">
        <v>41760</v>
      </c>
      <c r="C42" s="53">
        <v>82.208036080953562</v>
      </c>
      <c r="D42" s="53">
        <v>10.854007187569719</v>
      </c>
      <c r="E42" s="53">
        <v>6.9363444366148306</v>
      </c>
    </row>
    <row r="43" spans="2:5" x14ac:dyDescent="0.25">
      <c r="B43" s="38">
        <v>41791</v>
      </c>
      <c r="C43" s="53">
        <v>82.619945544047198</v>
      </c>
      <c r="D43" s="53">
        <v>10.684706836267878</v>
      </c>
      <c r="E43" s="53">
        <v>6.6953476261880684</v>
      </c>
    </row>
    <row r="44" spans="2:5" x14ac:dyDescent="0.25">
      <c r="B44" s="38">
        <v>41821</v>
      </c>
      <c r="C44" s="53">
        <v>83.066129601541078</v>
      </c>
      <c r="D44" s="53">
        <v>10.691088057555282</v>
      </c>
      <c r="E44" s="53">
        <v>6.2427823455631897</v>
      </c>
    </row>
    <row r="45" spans="2:5" x14ac:dyDescent="0.25">
      <c r="B45" s="38">
        <v>41852</v>
      </c>
      <c r="C45" s="53">
        <v>83.232956570280805</v>
      </c>
      <c r="D45" s="53">
        <v>10.385224208639041</v>
      </c>
      <c r="E45" s="53">
        <v>6.3818192114455288</v>
      </c>
    </row>
    <row r="46" spans="2:5" x14ac:dyDescent="0.25">
      <c r="B46" s="38">
        <v>41883</v>
      </c>
      <c r="C46" s="53">
        <v>82.558988978864463</v>
      </c>
      <c r="D46" s="53">
        <v>10.780933977751797</v>
      </c>
      <c r="E46" s="53">
        <v>6.6600770367548137</v>
      </c>
    </row>
    <row r="47" spans="2:5" x14ac:dyDescent="0.25">
      <c r="B47" s="38">
        <v>41913</v>
      </c>
      <c r="C47" s="53">
        <v>81.785688578554513</v>
      </c>
      <c r="D47" s="53">
        <v>11.471626459989508</v>
      </c>
      <c r="E47" s="53">
        <v>6.7426849614559758</v>
      </c>
    </row>
    <row r="48" spans="2:5" x14ac:dyDescent="0.25">
      <c r="B48" s="38">
        <v>41944</v>
      </c>
      <c r="C48" s="53">
        <v>82.32276331920248</v>
      </c>
      <c r="D48" s="53">
        <v>10.669566066308708</v>
      </c>
      <c r="E48" s="53">
        <v>7.0076706108917683</v>
      </c>
    </row>
    <row r="49" spans="2:5" x14ac:dyDescent="0.25">
      <c r="B49" s="38">
        <v>41974</v>
      </c>
      <c r="C49" s="53">
        <v>83.219299321562602</v>
      </c>
      <c r="D49" s="53">
        <v>10.475783947680405</v>
      </c>
      <c r="E49" s="53">
        <v>6.3049167348321751</v>
      </c>
    </row>
    <row r="50" spans="2:5" x14ac:dyDescent="0.25">
      <c r="B50" s="38">
        <v>42005</v>
      </c>
      <c r="C50" s="53">
        <v>84.784108825413895</v>
      </c>
      <c r="D50" s="53">
        <v>8.8028746022793847</v>
      </c>
      <c r="E50" s="53">
        <v>6.4130165648812003</v>
      </c>
    </row>
    <row r="51" spans="2:5" x14ac:dyDescent="0.25">
      <c r="B51" s="38">
        <v>42036</v>
      </c>
      <c r="C51" s="53">
        <v>84.52589124871993</v>
      </c>
      <c r="D51" s="53">
        <v>8.1632004778787941</v>
      </c>
      <c r="E51" s="53">
        <v>7.3109082773173517</v>
      </c>
    </row>
    <row r="52" spans="2:5" x14ac:dyDescent="0.25">
      <c r="B52" s="38">
        <v>42064</v>
      </c>
      <c r="C52" s="53">
        <v>84.336781834130605</v>
      </c>
      <c r="D52" s="53">
        <v>8.050554009695734</v>
      </c>
      <c r="E52" s="53">
        <v>7.6126641630003373</v>
      </c>
    </row>
    <row r="53" spans="2:5" x14ac:dyDescent="0.25">
      <c r="B53" s="38">
        <v>42095</v>
      </c>
      <c r="C53" s="53">
        <v>84.686326411343885</v>
      </c>
      <c r="D53" s="53">
        <v>7.4938964815642217</v>
      </c>
      <c r="E53" s="53">
        <v>7.8197771070918982</v>
      </c>
    </row>
    <row r="54" spans="2:5" x14ac:dyDescent="0.25">
      <c r="B54" s="38">
        <v>42125</v>
      </c>
      <c r="C54" s="53">
        <v>85.338882834967023</v>
      </c>
      <c r="D54" s="53">
        <v>7.0424314921044742</v>
      </c>
      <c r="E54" s="53">
        <v>7.6186856679106132</v>
      </c>
    </row>
    <row r="55" spans="2:5" x14ac:dyDescent="0.25">
      <c r="B55" s="38">
        <v>42156</v>
      </c>
      <c r="C55" s="53">
        <v>85.678927433340618</v>
      </c>
      <c r="D55" s="53">
        <v>6.890459297544635</v>
      </c>
      <c r="E55" s="53">
        <v>7.4306132754059258</v>
      </c>
    </row>
    <row r="56" spans="2:5" x14ac:dyDescent="0.25">
      <c r="B56" s="38">
        <v>42186</v>
      </c>
      <c r="C56" s="53">
        <v>85.498230066688933</v>
      </c>
      <c r="D56" s="53">
        <v>7.472786035483117</v>
      </c>
      <c r="E56" s="53">
        <v>7.0289838978279509</v>
      </c>
    </row>
    <row r="57" spans="2:5" x14ac:dyDescent="0.25">
      <c r="B57" s="38">
        <v>42217</v>
      </c>
      <c r="C57" s="53">
        <v>85.975982880610061</v>
      </c>
      <c r="D57" s="53">
        <v>6.8934138121242663</v>
      </c>
      <c r="E57" s="53">
        <v>7.1306033136294147</v>
      </c>
    </row>
    <row r="58" spans="2:5" x14ac:dyDescent="0.25">
      <c r="B58" s="38">
        <v>42248</v>
      </c>
      <c r="C58" s="53">
        <v>84.822294177886207</v>
      </c>
      <c r="D58" s="53">
        <v>7.9786719564832227</v>
      </c>
      <c r="E58" s="53">
        <v>7.1990338672870733</v>
      </c>
    </row>
    <row r="59" spans="2:5" x14ac:dyDescent="0.25">
      <c r="B59" s="38">
        <v>42278</v>
      </c>
      <c r="C59" s="53">
        <v>84.519232875328953</v>
      </c>
      <c r="D59" s="53">
        <v>8.1096608879092358</v>
      </c>
      <c r="E59" s="53">
        <v>7.3711062367618236</v>
      </c>
    </row>
    <row r="60" spans="2:5" x14ac:dyDescent="0.25">
      <c r="B60" s="38">
        <v>42309</v>
      </c>
      <c r="C60" s="53">
        <v>84.958393660001434</v>
      </c>
      <c r="D60" s="53">
        <v>7.7211217969075179</v>
      </c>
      <c r="E60" s="53">
        <v>7.3204845430910419</v>
      </c>
    </row>
    <row r="61" spans="2:5" x14ac:dyDescent="0.25">
      <c r="B61" s="38">
        <v>42339</v>
      </c>
      <c r="C61" s="53">
        <v>85.768460737438957</v>
      </c>
      <c r="D61" s="53">
        <v>7.5723013453121464</v>
      </c>
      <c r="E61" s="53">
        <v>6.6592379172488947</v>
      </c>
    </row>
    <row r="62" spans="2:5" x14ac:dyDescent="0.25">
      <c r="B62" s="38">
        <v>42370</v>
      </c>
      <c r="C62" s="53">
        <v>87.472083800244874</v>
      </c>
      <c r="D62" s="53">
        <v>6.1280580138350036</v>
      </c>
      <c r="E62" s="53">
        <v>6.3998581859201362</v>
      </c>
    </row>
    <row r="63" spans="2:5" x14ac:dyDescent="0.25">
      <c r="B63" s="38">
        <v>42401</v>
      </c>
      <c r="C63" s="53">
        <v>85.76605781644362</v>
      </c>
      <c r="D63" s="53">
        <v>6.9537292361917382</v>
      </c>
      <c r="E63" s="53">
        <v>7.2802129473646433</v>
      </c>
    </row>
    <row r="64" spans="2:5" x14ac:dyDescent="0.25">
      <c r="B64" s="38">
        <v>42430</v>
      </c>
      <c r="C64" s="53">
        <v>85.999289459992056</v>
      </c>
      <c r="D64" s="53">
        <v>6.2707512125528622</v>
      </c>
      <c r="E64" s="53">
        <v>7.72995932745508</v>
      </c>
    </row>
    <row r="65" spans="2:5" x14ac:dyDescent="0.25">
      <c r="B65" s="38">
        <v>42461</v>
      </c>
      <c r="C65" s="53">
        <v>85.415698147338716</v>
      </c>
      <c r="D65" s="53">
        <v>6.693882373633711</v>
      </c>
      <c r="E65" s="53">
        <v>7.8904194790275719</v>
      </c>
    </row>
    <row r="66" spans="2:5" x14ac:dyDescent="0.25">
      <c r="B66" s="38">
        <v>42491</v>
      </c>
      <c r="C66" s="53">
        <v>85.098570728475693</v>
      </c>
      <c r="D66" s="53">
        <v>7.2424178028990749</v>
      </c>
      <c r="E66" s="53">
        <v>7.6590114686252093</v>
      </c>
    </row>
    <row r="67" spans="2:5" x14ac:dyDescent="0.25">
      <c r="B67" s="38">
        <v>42522</v>
      </c>
      <c r="C67" s="53">
        <v>85.624329064137811</v>
      </c>
      <c r="D67" s="53">
        <v>6.9657823155156962</v>
      </c>
      <c r="E67" s="53">
        <v>7.4098886203464831</v>
      </c>
    </row>
    <row r="68" spans="2:5" x14ac:dyDescent="0.25">
      <c r="B68" s="38">
        <v>42552</v>
      </c>
      <c r="C68" s="53">
        <v>87.013124355689328</v>
      </c>
      <c r="D68" s="53">
        <v>5.9650357402092906</v>
      </c>
      <c r="E68" s="53">
        <v>7.0218399041013821</v>
      </c>
    </row>
    <row r="69" spans="2:5" x14ac:dyDescent="0.25">
      <c r="B69" s="38">
        <v>42583</v>
      </c>
      <c r="C69" s="53">
        <v>86.877294193481106</v>
      </c>
      <c r="D69" s="53">
        <v>5.9476993785569716</v>
      </c>
      <c r="E69" s="53">
        <v>7.175006427961943</v>
      </c>
    </row>
    <row r="70" spans="2:5" x14ac:dyDescent="0.25">
      <c r="B70" s="38">
        <v>42614</v>
      </c>
      <c r="C70" s="53">
        <v>87.652263277005673</v>
      </c>
      <c r="D70" s="53">
        <v>4.5867796660415374</v>
      </c>
      <c r="E70" s="53">
        <v>7.7609570569527806</v>
      </c>
    </row>
    <row r="71" spans="2:5" x14ac:dyDescent="0.25">
      <c r="B71" s="38">
        <v>42644</v>
      </c>
      <c r="C71" s="53">
        <v>88.226325183042348</v>
      </c>
      <c r="D71" s="53">
        <v>4.0565916422529238</v>
      </c>
      <c r="E71" s="53">
        <v>7.7170831747047144</v>
      </c>
    </row>
    <row r="72" spans="2:5" x14ac:dyDescent="0.25">
      <c r="B72" s="38">
        <v>42675</v>
      </c>
      <c r="C72" s="53">
        <v>87.833431513085912</v>
      </c>
      <c r="D72" s="53">
        <v>4.5827518689636131</v>
      </c>
      <c r="E72" s="53">
        <v>7.5838166179504629</v>
      </c>
    </row>
    <row r="73" spans="2:5" x14ac:dyDescent="0.25">
      <c r="B73" s="38">
        <v>42705</v>
      </c>
      <c r="C73" s="53">
        <v>88.274815403302284</v>
      </c>
      <c r="D73" s="53">
        <v>4.3493397959028908</v>
      </c>
      <c r="E73" s="53">
        <v>7.3758448007948232</v>
      </c>
    </row>
    <row r="74" spans="2:5" x14ac:dyDescent="0.25">
      <c r="B74" s="38">
        <v>42736</v>
      </c>
      <c r="C74" s="53">
        <v>89.416458697036887</v>
      </c>
      <c r="D74" s="53">
        <v>3.5707512908037025</v>
      </c>
      <c r="E74" s="53">
        <v>7.0127900121594173</v>
      </c>
    </row>
    <row r="75" spans="2:5" x14ac:dyDescent="0.25">
      <c r="B75" s="38">
        <v>42767</v>
      </c>
      <c r="C75" s="53">
        <v>88.646319185295482</v>
      </c>
      <c r="D75" s="53">
        <v>3.5454344505780027</v>
      </c>
      <c r="E75" s="53">
        <v>7.8082463641265285</v>
      </c>
    </row>
    <row r="76" spans="2:5" x14ac:dyDescent="0.25">
      <c r="B76" s="38">
        <v>42795</v>
      </c>
      <c r="C76" s="53">
        <v>88.097743505890136</v>
      </c>
      <c r="D76" s="53">
        <v>3.7101623580298955</v>
      </c>
      <c r="E76" s="53">
        <v>8.1920941360799642</v>
      </c>
    </row>
    <row r="77" spans="2:5" x14ac:dyDescent="0.25">
      <c r="B77" s="38">
        <v>42826</v>
      </c>
      <c r="C77" s="53">
        <v>88.036482003803599</v>
      </c>
      <c r="D77" s="53">
        <v>3.1566659961756978</v>
      </c>
      <c r="E77" s="53">
        <v>8.806851988053694</v>
      </c>
    </row>
    <row r="78" spans="2:5" x14ac:dyDescent="0.25">
      <c r="B78" s="38">
        <v>42856</v>
      </c>
      <c r="C78" s="53">
        <v>88.671634804225221</v>
      </c>
      <c r="D78" s="53">
        <v>3.1528195529516481</v>
      </c>
      <c r="E78" s="53">
        <v>8.1755456428231419</v>
      </c>
    </row>
    <row r="79" spans="2:5" x14ac:dyDescent="0.25">
      <c r="B79" s="38">
        <v>42887</v>
      </c>
      <c r="C79" s="53">
        <v>88.97044481621964</v>
      </c>
      <c r="D79" s="53">
        <v>2.9010729597229674</v>
      </c>
      <c r="E79" s="53">
        <v>8.1284822240573877</v>
      </c>
    </row>
    <row r="80" spans="2:5" x14ac:dyDescent="0.25">
      <c r="B80" s="38">
        <v>42917</v>
      </c>
      <c r="C80" s="53">
        <v>89.662481782986518</v>
      </c>
      <c r="D80" s="53">
        <v>2.7839458779614397</v>
      </c>
      <c r="E80" s="53">
        <v>7.5535723390520504</v>
      </c>
    </row>
    <row r="81" spans="2:5" x14ac:dyDescent="0.25">
      <c r="B81" s="38">
        <v>42948</v>
      </c>
      <c r="C81" s="53">
        <v>89.892711528492214</v>
      </c>
      <c r="D81" s="53">
        <v>2.4452663515208846</v>
      </c>
      <c r="E81" s="53">
        <v>7.662022119986907</v>
      </c>
    </row>
    <row r="82" spans="2:5" x14ac:dyDescent="0.25">
      <c r="B82" s="38">
        <v>42979</v>
      </c>
      <c r="C82" s="53">
        <v>88.712427449409148</v>
      </c>
      <c r="D82" s="53">
        <v>3.0139208914949522</v>
      </c>
      <c r="E82" s="53">
        <v>8.2736516590958988</v>
      </c>
    </row>
    <row r="83" spans="2:5" x14ac:dyDescent="0.25">
      <c r="B83" s="38">
        <v>43009</v>
      </c>
      <c r="C83" s="53">
        <v>88.973473956669793</v>
      </c>
      <c r="D83" s="53">
        <v>2.5090381109825914</v>
      </c>
      <c r="E83" s="53">
        <v>8.5174879323476187</v>
      </c>
    </row>
    <row r="84" spans="2:5" x14ac:dyDescent="0.25">
      <c r="B84" s="38">
        <v>43040</v>
      </c>
      <c r="C84" s="53">
        <v>89.673401152513691</v>
      </c>
      <c r="D84" s="53">
        <v>1.8636516924273907</v>
      </c>
      <c r="E84" s="53">
        <v>8.4629471550589184</v>
      </c>
    </row>
    <row r="85" spans="2:5" x14ac:dyDescent="0.25">
      <c r="B85" s="38">
        <v>43070</v>
      </c>
      <c r="C85" s="53">
        <v>87.317545826545512</v>
      </c>
      <c r="D85" s="53">
        <v>4.7743450549504125</v>
      </c>
      <c r="E85" s="53">
        <v>7.9081091185040782</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20"/>
  <sheetViews>
    <sheetView topLeftCell="B1" workbookViewId="0">
      <selection activeCell="C4" sqref="C4"/>
    </sheetView>
  </sheetViews>
  <sheetFormatPr defaultRowHeight="15" x14ac:dyDescent="0.25"/>
  <cols>
    <col min="1" max="2" width="4.7109375" customWidth="1"/>
    <col min="3" max="3" width="8.85546875" style="22"/>
    <col min="4" max="4" width="15.7109375" style="22" customWidth="1"/>
    <col min="5" max="5" width="11" style="22" customWidth="1"/>
  </cols>
  <sheetData>
    <row r="1" spans="1:7" x14ac:dyDescent="0.25">
      <c r="A1" s="3"/>
      <c r="B1" s="3"/>
      <c r="C1" s="43" t="s">
        <v>52</v>
      </c>
    </row>
    <row r="2" spans="1:7" x14ac:dyDescent="0.25">
      <c r="A2" s="3"/>
      <c r="B2" s="3"/>
      <c r="C2" s="43" t="s">
        <v>20</v>
      </c>
    </row>
    <row r="3" spans="1:7" x14ac:dyDescent="0.25">
      <c r="A3" s="3"/>
      <c r="B3" s="3"/>
      <c r="C3" s="44" t="s">
        <v>423</v>
      </c>
    </row>
    <row r="4" spans="1:7" x14ac:dyDescent="0.25">
      <c r="A4" s="7" t="s">
        <v>0</v>
      </c>
      <c r="B4" s="7" t="s">
        <v>0</v>
      </c>
      <c r="C4" s="22" t="s">
        <v>395</v>
      </c>
    </row>
    <row r="5" spans="1:7" x14ac:dyDescent="0.25">
      <c r="A5" s="7" t="s">
        <v>1</v>
      </c>
      <c r="B5" s="7" t="s">
        <v>1</v>
      </c>
    </row>
    <row r="6" spans="1:7" x14ac:dyDescent="0.25">
      <c r="A6" s="7" t="s">
        <v>2</v>
      </c>
      <c r="B6" s="7" t="s">
        <v>2</v>
      </c>
    </row>
    <row r="7" spans="1:7" x14ac:dyDescent="0.25">
      <c r="A7" s="7" t="s">
        <v>3</v>
      </c>
      <c r="B7" s="7" t="s">
        <v>3</v>
      </c>
      <c r="C7" s="46" t="s">
        <v>376</v>
      </c>
    </row>
    <row r="8" spans="1:7" x14ac:dyDescent="0.25">
      <c r="A8" s="7" t="s">
        <v>4</v>
      </c>
      <c r="B8" s="7" t="s">
        <v>4</v>
      </c>
      <c r="C8" s="22" t="s">
        <v>392</v>
      </c>
    </row>
    <row r="9" spans="1:7" x14ac:dyDescent="0.25">
      <c r="A9" s="7" t="s">
        <v>5</v>
      </c>
      <c r="B9" s="7" t="s">
        <v>5</v>
      </c>
    </row>
    <row r="10" spans="1:7" x14ac:dyDescent="0.25">
      <c r="A10" s="8" t="s">
        <v>6</v>
      </c>
      <c r="B10" s="8" t="s">
        <v>6</v>
      </c>
    </row>
    <row r="11" spans="1:7" s="10" customFormat="1" x14ac:dyDescent="0.25">
      <c r="C11" s="48"/>
      <c r="D11" s="48"/>
      <c r="E11" s="48"/>
    </row>
    <row r="12" spans="1:7" x14ac:dyDescent="0.25">
      <c r="F12" s="18"/>
    </row>
    <row r="13" spans="1:7" x14ac:dyDescent="0.25">
      <c r="C13" s="26"/>
      <c r="D13" s="26"/>
      <c r="E13" s="26"/>
    </row>
    <row r="14" spans="1:7" x14ac:dyDescent="0.25">
      <c r="A14" s="20"/>
      <c r="B14" s="20"/>
      <c r="C14" s="67" t="s">
        <v>16</v>
      </c>
      <c r="D14" s="67" t="s">
        <v>344</v>
      </c>
      <c r="E14" s="67" t="s">
        <v>345</v>
      </c>
      <c r="G14" s="26"/>
    </row>
    <row r="15" spans="1:7" x14ac:dyDescent="0.25">
      <c r="A15" s="20"/>
      <c r="B15" s="20"/>
      <c r="C15" s="26">
        <v>2013</v>
      </c>
      <c r="D15" s="53">
        <v>1.6773879172466939</v>
      </c>
      <c r="E15" s="53">
        <v>-5.7601539259555707</v>
      </c>
    </row>
    <row r="16" spans="1:7" x14ac:dyDescent="0.25">
      <c r="A16" s="20"/>
      <c r="B16" s="20"/>
      <c r="C16" s="26">
        <v>2014</v>
      </c>
      <c r="D16" s="53">
        <v>5.5596968014747308</v>
      </c>
      <c r="E16" s="53">
        <v>-4.3379653097063446</v>
      </c>
    </row>
    <row r="17" spans="1:5" x14ac:dyDescent="0.25">
      <c r="A17" s="20"/>
      <c r="B17" s="20"/>
      <c r="C17" s="26">
        <v>2015</v>
      </c>
      <c r="D17" s="53">
        <v>9.7029326876766309</v>
      </c>
      <c r="E17" s="53">
        <v>-4.4712264596470259</v>
      </c>
    </row>
    <row r="18" spans="1:5" x14ac:dyDescent="0.25">
      <c r="A18" s="20"/>
      <c r="B18" s="20"/>
      <c r="C18" s="26">
        <v>2016</v>
      </c>
      <c r="D18" s="53">
        <v>8.0605457874040969</v>
      </c>
      <c r="E18" s="53">
        <v>-3.4760264769705151</v>
      </c>
    </row>
    <row r="19" spans="1:5" x14ac:dyDescent="0.25">
      <c r="A19" s="20"/>
      <c r="B19" s="20"/>
      <c r="C19" s="26">
        <v>2017</v>
      </c>
      <c r="D19" s="53">
        <v>9.5821642691841991</v>
      </c>
      <c r="E19" s="53">
        <v>-1.2599038256419315</v>
      </c>
    </row>
    <row r="20" spans="1:5" x14ac:dyDescent="0.25">
      <c r="A20" s="20"/>
      <c r="B20" s="20"/>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workbookViewId="0">
      <selection activeCell="B4" sqref="B4"/>
    </sheetView>
  </sheetViews>
  <sheetFormatPr defaultRowHeight="15" x14ac:dyDescent="0.25"/>
  <sheetData>
    <row r="1" spans="1:37" x14ac:dyDescent="0.25">
      <c r="B1" s="43" t="s">
        <v>52</v>
      </c>
    </row>
    <row r="2" spans="1:37" x14ac:dyDescent="0.25">
      <c r="B2" s="43" t="s">
        <v>20</v>
      </c>
    </row>
    <row r="3" spans="1:37" x14ac:dyDescent="0.25">
      <c r="B3" s="44" t="s">
        <v>424</v>
      </c>
    </row>
    <row r="4" spans="1:37" x14ac:dyDescent="0.25">
      <c r="A4" s="7" t="s">
        <v>0</v>
      </c>
      <c r="B4" s="22" t="s">
        <v>396</v>
      </c>
    </row>
    <row r="5" spans="1:37" x14ac:dyDescent="0.25">
      <c r="A5" s="7" t="s">
        <v>1</v>
      </c>
      <c r="B5" s="22"/>
    </row>
    <row r="6" spans="1:37" x14ac:dyDescent="0.25">
      <c r="A6" s="7" t="s">
        <v>2</v>
      </c>
      <c r="B6" s="22"/>
    </row>
    <row r="7" spans="1:37" x14ac:dyDescent="0.25">
      <c r="A7" s="7" t="s">
        <v>3</v>
      </c>
      <c r="B7" s="46" t="s">
        <v>376</v>
      </c>
    </row>
    <row r="8" spans="1:37" x14ac:dyDescent="0.25">
      <c r="A8" s="7" t="s">
        <v>4</v>
      </c>
      <c r="B8" s="22" t="s">
        <v>392</v>
      </c>
    </row>
    <row r="9" spans="1:37" x14ac:dyDescent="0.25">
      <c r="A9" s="7" t="s">
        <v>5</v>
      </c>
      <c r="B9" s="22"/>
    </row>
    <row r="10" spans="1:37" x14ac:dyDescent="0.25">
      <c r="A10" s="8" t="s">
        <v>6</v>
      </c>
      <c r="B10" s="22"/>
    </row>
    <row r="11" spans="1:37" x14ac:dyDescent="0.25">
      <c r="A11" s="10"/>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x14ac:dyDescent="0.25">
      <c r="B12" s="23" t="s">
        <v>16</v>
      </c>
      <c r="C12" s="23" t="s">
        <v>344</v>
      </c>
      <c r="D12" s="23" t="s">
        <v>345</v>
      </c>
    </row>
    <row r="13" spans="1:37" x14ac:dyDescent="0.25">
      <c r="B13" s="64">
        <v>2012</v>
      </c>
      <c r="C13" s="53">
        <v>16.54440262421646</v>
      </c>
      <c r="D13" s="53">
        <v>12.559758023501711</v>
      </c>
    </row>
    <row r="14" spans="1:37" x14ac:dyDescent="0.25">
      <c r="B14" s="64">
        <v>2013</v>
      </c>
      <c r="C14" s="53">
        <v>5.6227686784309672</v>
      </c>
      <c r="D14" s="53">
        <v>2.9159691043299629</v>
      </c>
    </row>
    <row r="15" spans="1:37" x14ac:dyDescent="0.25">
      <c r="B15" s="64">
        <v>2014</v>
      </c>
      <c r="C15" s="53">
        <v>9.7269898023527812</v>
      </c>
      <c r="D15" s="53">
        <v>10.042655057836193</v>
      </c>
    </row>
    <row r="16" spans="1:37" x14ac:dyDescent="0.25">
      <c r="B16" s="64">
        <v>2015</v>
      </c>
      <c r="C16" s="53">
        <v>9.319118483771561</v>
      </c>
      <c r="D16" s="53">
        <v>7.8330911564854278</v>
      </c>
    </row>
    <row r="17" spans="2:9" x14ac:dyDescent="0.25">
      <c r="B17" s="64">
        <v>2016</v>
      </c>
      <c r="C17" s="53">
        <v>15.042573384858105</v>
      </c>
      <c r="D17" s="53">
        <v>17.863847022627265</v>
      </c>
    </row>
    <row r="18" spans="2:9" x14ac:dyDescent="0.25">
      <c r="B18" s="64">
        <v>2017</v>
      </c>
      <c r="C18" s="53">
        <v>-13.082212344493961</v>
      </c>
      <c r="D18" s="53">
        <v>-7.6146828399512367</v>
      </c>
    </row>
    <row r="20" spans="2:9" x14ac:dyDescent="0.25">
      <c r="B20" s="64"/>
    </row>
    <row r="24" spans="2:9" x14ac:dyDescent="0.25">
      <c r="I24" t="s">
        <v>41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
  <sheetViews>
    <sheetView workbookViewId="0">
      <selection activeCell="B4" sqref="B4"/>
    </sheetView>
  </sheetViews>
  <sheetFormatPr defaultRowHeight="15" x14ac:dyDescent="0.25"/>
  <cols>
    <col min="2" max="4" width="8.85546875" style="22"/>
  </cols>
  <sheetData>
    <row r="1" spans="1:39" x14ac:dyDescent="0.25">
      <c r="A1" s="3"/>
      <c r="B1" s="43" t="s">
        <v>52</v>
      </c>
    </row>
    <row r="2" spans="1:39" x14ac:dyDescent="0.25">
      <c r="A2" s="3"/>
      <c r="B2" s="43" t="s">
        <v>20</v>
      </c>
    </row>
    <row r="3" spans="1:39" x14ac:dyDescent="0.25">
      <c r="A3" s="3"/>
      <c r="B3" s="44" t="s">
        <v>425</v>
      </c>
    </row>
    <row r="4" spans="1:39" x14ac:dyDescent="0.25">
      <c r="A4" s="7" t="s">
        <v>0</v>
      </c>
      <c r="B4" s="22" t="s">
        <v>629</v>
      </c>
    </row>
    <row r="5" spans="1:39" x14ac:dyDescent="0.25">
      <c r="A5" s="7" t="s">
        <v>1</v>
      </c>
    </row>
    <row r="6" spans="1:39" x14ac:dyDescent="0.25">
      <c r="A6" s="7" t="s">
        <v>2</v>
      </c>
      <c r="B6" s="22" t="s">
        <v>630</v>
      </c>
    </row>
    <row r="7" spans="1:39" x14ac:dyDescent="0.25">
      <c r="A7" s="7" t="s">
        <v>3</v>
      </c>
      <c r="B7" s="46" t="s">
        <v>648</v>
      </c>
    </row>
    <row r="8" spans="1:39" x14ac:dyDescent="0.25">
      <c r="A8" s="7" t="s">
        <v>4</v>
      </c>
      <c r="B8" s="22" t="s">
        <v>21</v>
      </c>
    </row>
    <row r="9" spans="1:39" x14ac:dyDescent="0.25">
      <c r="A9" s="7" t="s">
        <v>5</v>
      </c>
      <c r="B9" s="22" t="s">
        <v>342</v>
      </c>
    </row>
    <row r="10" spans="1:39" x14ac:dyDescent="0.25">
      <c r="A10" s="8" t="s">
        <v>6</v>
      </c>
    </row>
    <row r="11" spans="1:39" x14ac:dyDescent="0.25">
      <c r="A11" s="10"/>
      <c r="B11" s="48"/>
      <c r="C11" s="48"/>
      <c r="D11" s="48"/>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x14ac:dyDescent="0.25">
      <c r="B12" s="23" t="s">
        <v>16</v>
      </c>
      <c r="C12" s="23" t="s">
        <v>21</v>
      </c>
      <c r="D12" s="23" t="s">
        <v>343</v>
      </c>
    </row>
    <row r="13" spans="1:39" x14ac:dyDescent="0.25">
      <c r="B13" s="64">
        <v>2008</v>
      </c>
      <c r="C13" s="22">
        <v>254</v>
      </c>
      <c r="D13" s="52">
        <v>8.0517594996497159</v>
      </c>
      <c r="E13" s="24"/>
    </row>
    <row r="14" spans="1:39" x14ac:dyDescent="0.25">
      <c r="B14" s="64">
        <v>2009</v>
      </c>
      <c r="C14" s="22">
        <v>199</v>
      </c>
      <c r="D14" s="52">
        <v>6.231056336264122</v>
      </c>
      <c r="E14" s="24"/>
    </row>
    <row r="15" spans="1:39" x14ac:dyDescent="0.25">
      <c r="B15" s="64">
        <v>2010</v>
      </c>
      <c r="C15" s="22">
        <v>205</v>
      </c>
      <c r="D15" s="52">
        <v>6.4540503101092463</v>
      </c>
      <c r="E15" s="24"/>
    </row>
    <row r="16" spans="1:39" x14ac:dyDescent="0.25">
      <c r="B16" s="64">
        <v>2011</v>
      </c>
      <c r="C16" s="22">
        <v>192</v>
      </c>
      <c r="D16" s="52">
        <v>6.0291660909650435</v>
      </c>
      <c r="E16" s="24"/>
    </row>
    <row r="17" spans="2:9" x14ac:dyDescent="0.25">
      <c r="B17" s="64">
        <v>2012</v>
      </c>
      <c r="C17" s="22">
        <v>188</v>
      </c>
      <c r="D17" s="52">
        <v>5.882813111163264</v>
      </c>
      <c r="E17" s="24"/>
    </row>
    <row r="18" spans="2:9" x14ac:dyDescent="0.25">
      <c r="B18" s="64">
        <v>2013</v>
      </c>
      <c r="C18" s="22">
        <v>196</v>
      </c>
      <c r="D18" s="52">
        <v>6.0896609363785776</v>
      </c>
      <c r="E18" s="24"/>
    </row>
    <row r="19" spans="2:9" x14ac:dyDescent="0.25">
      <c r="B19" s="64">
        <v>2014</v>
      </c>
      <c r="C19" s="22">
        <v>205</v>
      </c>
      <c r="D19" s="52">
        <v>6.2946961811152971</v>
      </c>
      <c r="E19" s="24"/>
    </row>
    <row r="20" spans="2:9" x14ac:dyDescent="0.25">
      <c r="B20" s="64">
        <v>2015</v>
      </c>
      <c r="C20" s="22">
        <v>194</v>
      </c>
      <c r="D20" s="52">
        <v>5.8948647827408083</v>
      </c>
      <c r="E20" s="24"/>
    </row>
    <row r="21" spans="2:9" x14ac:dyDescent="0.25">
      <c r="B21" s="64">
        <v>2016</v>
      </c>
      <c r="C21" s="27">
        <v>238</v>
      </c>
      <c r="D21" s="71">
        <v>7.1572704937013016</v>
      </c>
      <c r="E21" s="24"/>
    </row>
    <row r="22" spans="2:9" x14ac:dyDescent="0.25">
      <c r="B22" s="64">
        <v>2017</v>
      </c>
      <c r="C22" s="27">
        <v>244</v>
      </c>
      <c r="D22" s="71">
        <v>7.2114887290933325</v>
      </c>
      <c r="E22" s="72"/>
    </row>
    <row r="27" spans="2:9" x14ac:dyDescent="0.25">
      <c r="I27" t="s">
        <v>41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
  <sheetViews>
    <sheetView workbookViewId="0">
      <selection activeCell="B4" sqref="B4"/>
    </sheetView>
  </sheetViews>
  <sheetFormatPr defaultRowHeight="15" x14ac:dyDescent="0.25"/>
  <sheetData>
    <row r="1" spans="1:39" x14ac:dyDescent="0.25">
      <c r="A1" s="3"/>
      <c r="B1" s="43" t="s">
        <v>52</v>
      </c>
    </row>
    <row r="2" spans="1:39" x14ac:dyDescent="0.25">
      <c r="A2" s="3"/>
      <c r="B2" s="43" t="s">
        <v>20</v>
      </c>
    </row>
    <row r="3" spans="1:39" x14ac:dyDescent="0.25">
      <c r="A3" s="3"/>
      <c r="B3" s="44" t="s">
        <v>426</v>
      </c>
    </row>
    <row r="4" spans="1:39" x14ac:dyDescent="0.25">
      <c r="A4" s="7" t="s">
        <v>0</v>
      </c>
      <c r="B4" s="22" t="s">
        <v>458</v>
      </c>
    </row>
    <row r="5" spans="1:39" x14ac:dyDescent="0.25">
      <c r="A5" s="7" t="s">
        <v>1</v>
      </c>
      <c r="B5" s="22"/>
    </row>
    <row r="6" spans="1:39" x14ac:dyDescent="0.25">
      <c r="A6" s="7" t="s">
        <v>2</v>
      </c>
      <c r="B6" s="22"/>
    </row>
    <row r="7" spans="1:39" x14ac:dyDescent="0.25">
      <c r="A7" s="7" t="s">
        <v>3</v>
      </c>
      <c r="B7" s="46" t="s">
        <v>647</v>
      </c>
    </row>
    <row r="8" spans="1:39" x14ac:dyDescent="0.25">
      <c r="A8" s="7" t="s">
        <v>4</v>
      </c>
      <c r="B8" s="22" t="s">
        <v>21</v>
      </c>
    </row>
    <row r="9" spans="1:39" x14ac:dyDescent="0.25">
      <c r="A9" s="7" t="s">
        <v>5</v>
      </c>
      <c r="B9" s="22" t="s">
        <v>342</v>
      </c>
    </row>
    <row r="10" spans="1:39" x14ac:dyDescent="0.25">
      <c r="A10" s="8" t="s">
        <v>6</v>
      </c>
      <c r="B10" s="22"/>
    </row>
    <row r="11" spans="1:39" x14ac:dyDescent="0.25">
      <c r="A11" s="10"/>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row>
    <row r="12" spans="1:39" x14ac:dyDescent="0.25">
      <c r="B12" s="77" t="s">
        <v>16</v>
      </c>
      <c r="C12" s="23" t="s">
        <v>400</v>
      </c>
      <c r="D12" s="23" t="s">
        <v>631</v>
      </c>
      <c r="E12" s="23" t="s">
        <v>343</v>
      </c>
    </row>
    <row r="13" spans="1:39" x14ac:dyDescent="0.25">
      <c r="B13" s="22">
        <v>2013</v>
      </c>
      <c r="C13" s="22">
        <v>25</v>
      </c>
      <c r="D13" s="22">
        <v>70</v>
      </c>
      <c r="E13" s="52">
        <v>2.9516213722243108</v>
      </c>
    </row>
    <row r="14" spans="1:39" x14ac:dyDescent="0.25">
      <c r="B14" s="22">
        <v>2014</v>
      </c>
      <c r="C14" s="22">
        <v>42</v>
      </c>
      <c r="D14" s="22">
        <v>45</v>
      </c>
      <c r="E14" s="52">
        <v>2.6714076475952724</v>
      </c>
    </row>
    <row r="15" spans="1:39" x14ac:dyDescent="0.25">
      <c r="B15" s="22">
        <v>2015</v>
      </c>
      <c r="C15" s="22">
        <v>24</v>
      </c>
      <c r="D15" s="22">
        <v>63</v>
      </c>
      <c r="E15" s="52">
        <v>2.643573381950775</v>
      </c>
    </row>
    <row r="16" spans="1:39" x14ac:dyDescent="0.25">
      <c r="B16" s="22">
        <v>2016</v>
      </c>
      <c r="C16" s="22">
        <v>21</v>
      </c>
      <c r="D16" s="22">
        <v>63</v>
      </c>
      <c r="E16" s="52">
        <v>2.7666759891618478</v>
      </c>
    </row>
    <row r="17" spans="2:5" x14ac:dyDescent="0.25">
      <c r="B17" s="27">
        <v>2017</v>
      </c>
      <c r="C17" s="27">
        <v>21</v>
      </c>
      <c r="D17" s="27">
        <v>63</v>
      </c>
      <c r="E17" s="71">
        <v>2.4826436608354094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19"/>
  <sheetViews>
    <sheetView workbookViewId="0">
      <selection activeCell="B4" sqref="B4"/>
    </sheetView>
  </sheetViews>
  <sheetFormatPr defaultRowHeight="15" x14ac:dyDescent="0.25"/>
  <cols>
    <col min="1" max="1" width="4.7109375" customWidth="1"/>
    <col min="3" max="3" width="15.7109375" customWidth="1"/>
    <col min="4" max="4" width="11" customWidth="1"/>
  </cols>
  <sheetData>
    <row r="1" spans="1:5" x14ac:dyDescent="0.25">
      <c r="A1" s="22"/>
      <c r="B1" s="43" t="s">
        <v>52</v>
      </c>
    </row>
    <row r="2" spans="1:5" x14ac:dyDescent="0.25">
      <c r="A2" s="22"/>
      <c r="B2" s="43" t="s">
        <v>20</v>
      </c>
    </row>
    <row r="3" spans="1:5" x14ac:dyDescent="0.25">
      <c r="A3" s="22"/>
      <c r="B3" s="44" t="s">
        <v>427</v>
      </c>
    </row>
    <row r="4" spans="1:5" x14ac:dyDescent="0.25">
      <c r="A4" s="45" t="s">
        <v>0</v>
      </c>
      <c r="B4" s="22" t="s">
        <v>459</v>
      </c>
    </row>
    <row r="5" spans="1:5" x14ac:dyDescent="0.25">
      <c r="A5" s="45" t="s">
        <v>1</v>
      </c>
      <c r="B5" s="22"/>
    </row>
    <row r="6" spans="1:5" x14ac:dyDescent="0.25">
      <c r="A6" s="45" t="s">
        <v>2</v>
      </c>
      <c r="B6" s="22"/>
    </row>
    <row r="7" spans="1:5" x14ac:dyDescent="0.25">
      <c r="A7" s="45" t="s">
        <v>3</v>
      </c>
      <c r="B7" s="46" t="s">
        <v>599</v>
      </c>
    </row>
    <row r="8" spans="1:5" x14ac:dyDescent="0.25">
      <c r="A8" s="45" t="s">
        <v>4</v>
      </c>
      <c r="B8" s="22" t="s">
        <v>49</v>
      </c>
    </row>
    <row r="9" spans="1:5" x14ac:dyDescent="0.25">
      <c r="A9" s="45" t="s">
        <v>5</v>
      </c>
      <c r="B9" s="22"/>
    </row>
    <row r="10" spans="1:5" x14ac:dyDescent="0.25">
      <c r="A10" s="47" t="s">
        <v>6</v>
      </c>
      <c r="B10" s="22"/>
    </row>
    <row r="11" spans="1:5" s="10" customFormat="1" x14ac:dyDescent="0.25">
      <c r="A11" s="48"/>
      <c r="B11" s="48"/>
    </row>
    <row r="12" spans="1:5" x14ac:dyDescent="0.25">
      <c r="E12" s="18"/>
    </row>
    <row r="13" spans="1:5" x14ac:dyDescent="0.25">
      <c r="B13" s="23" t="s">
        <v>16</v>
      </c>
      <c r="C13" s="23" t="s">
        <v>31</v>
      </c>
    </row>
    <row r="14" spans="1:5" x14ac:dyDescent="0.25">
      <c r="B14" s="22">
        <v>2012</v>
      </c>
      <c r="C14" s="24">
        <v>22.2</v>
      </c>
    </row>
    <row r="15" spans="1:5" x14ac:dyDescent="0.25">
      <c r="B15" s="22">
        <v>2013</v>
      </c>
      <c r="C15" s="24">
        <v>23.43</v>
      </c>
    </row>
    <row r="16" spans="1:5" x14ac:dyDescent="0.25">
      <c r="B16" s="22">
        <v>2014</v>
      </c>
      <c r="C16" s="24">
        <v>24.5</v>
      </c>
    </row>
    <row r="17" spans="2:3" x14ac:dyDescent="0.25">
      <c r="B17" s="22">
        <v>2015</v>
      </c>
      <c r="C17" s="24">
        <v>25.306000000000001</v>
      </c>
    </row>
    <row r="18" spans="2:3" x14ac:dyDescent="0.25">
      <c r="B18" s="22">
        <v>2016</v>
      </c>
      <c r="C18" s="24">
        <v>27.314833999999998</v>
      </c>
    </row>
    <row r="19" spans="2:3" x14ac:dyDescent="0.25">
      <c r="B19" s="22">
        <v>2017</v>
      </c>
      <c r="C19" s="24">
        <v>28.657914999999999</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workbookViewId="0">
      <selection activeCell="B4" sqref="B4"/>
    </sheetView>
  </sheetViews>
  <sheetFormatPr defaultRowHeight="15" x14ac:dyDescent="0.25"/>
  <sheetData>
    <row r="1" spans="1:32" x14ac:dyDescent="0.25">
      <c r="A1" s="22"/>
      <c r="B1" s="43" t="s">
        <v>52</v>
      </c>
    </row>
    <row r="2" spans="1:32" x14ac:dyDescent="0.25">
      <c r="A2" s="22"/>
      <c r="B2" s="43" t="s">
        <v>20</v>
      </c>
    </row>
    <row r="3" spans="1:32" x14ac:dyDescent="0.25">
      <c r="A3" s="22"/>
      <c r="B3" s="44" t="s">
        <v>428</v>
      </c>
    </row>
    <row r="4" spans="1:32" x14ac:dyDescent="0.25">
      <c r="A4" s="45" t="s">
        <v>0</v>
      </c>
      <c r="B4" s="22" t="s">
        <v>435</v>
      </c>
    </row>
    <row r="5" spans="1:32" x14ac:dyDescent="0.25">
      <c r="A5" s="45" t="s">
        <v>1</v>
      </c>
      <c r="B5" s="22"/>
    </row>
    <row r="6" spans="1:32" x14ac:dyDescent="0.25">
      <c r="A6" s="45" t="s">
        <v>2</v>
      </c>
      <c r="B6" s="22" t="s">
        <v>434</v>
      </c>
    </row>
    <row r="7" spans="1:32" x14ac:dyDescent="0.25">
      <c r="A7" s="45" t="s">
        <v>3</v>
      </c>
      <c r="B7" s="46" t="s">
        <v>600</v>
      </c>
    </row>
    <row r="8" spans="1:32" x14ac:dyDescent="0.25">
      <c r="A8" s="45" t="s">
        <v>4</v>
      </c>
      <c r="B8" s="22" t="s">
        <v>433</v>
      </c>
    </row>
    <row r="9" spans="1:32" x14ac:dyDescent="0.25">
      <c r="A9" s="45" t="s">
        <v>5</v>
      </c>
      <c r="B9" s="22"/>
    </row>
    <row r="10" spans="1:32" x14ac:dyDescent="0.25">
      <c r="A10" s="47" t="s">
        <v>6</v>
      </c>
      <c r="B10" s="22"/>
    </row>
    <row r="11" spans="1:32"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row>
    <row r="12" spans="1:32" x14ac:dyDescent="0.25">
      <c r="B12" s="23" t="s">
        <v>16</v>
      </c>
      <c r="C12" s="23" t="s">
        <v>435</v>
      </c>
      <c r="D12" s="80"/>
    </row>
    <row r="13" spans="1:32" x14ac:dyDescent="0.25">
      <c r="B13" s="22">
        <v>2014</v>
      </c>
      <c r="C13" s="22">
        <v>0.02</v>
      </c>
    </row>
    <row r="14" spans="1:32" x14ac:dyDescent="0.25">
      <c r="B14" s="22">
        <v>2015</v>
      </c>
      <c r="C14" s="22">
        <v>0.04</v>
      </c>
    </row>
    <row r="15" spans="1:32" x14ac:dyDescent="0.25">
      <c r="B15" s="22">
        <v>2016</v>
      </c>
      <c r="C15" s="22">
        <v>0.05</v>
      </c>
    </row>
    <row r="16" spans="1:32" x14ac:dyDescent="0.25">
      <c r="B16" s="22">
        <v>2017</v>
      </c>
      <c r="C16" s="22">
        <v>0.03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5"/>
  <sheetViews>
    <sheetView workbookViewId="0">
      <selection activeCell="B4" sqref="B4"/>
    </sheetView>
  </sheetViews>
  <sheetFormatPr defaultRowHeight="15" x14ac:dyDescent="0.25"/>
  <cols>
    <col min="1" max="1" width="4.7109375" customWidth="1"/>
    <col min="2" max="2" width="12.7109375" style="22" bestFit="1" customWidth="1"/>
    <col min="3" max="3" width="15.7109375" style="22" customWidth="1"/>
    <col min="4" max="4" width="11" style="22" customWidth="1"/>
  </cols>
  <sheetData>
    <row r="1" spans="1:5" x14ac:dyDescent="0.25">
      <c r="A1" s="3"/>
      <c r="B1" s="43" t="s">
        <v>52</v>
      </c>
    </row>
    <row r="2" spans="1:5" x14ac:dyDescent="0.25">
      <c r="A2" s="3"/>
      <c r="B2" s="43" t="s">
        <v>20</v>
      </c>
    </row>
    <row r="3" spans="1:5" x14ac:dyDescent="0.25">
      <c r="A3" s="3"/>
      <c r="B3" s="44" t="s">
        <v>19</v>
      </c>
    </row>
    <row r="4" spans="1:5" x14ac:dyDescent="0.25">
      <c r="A4" s="7" t="s">
        <v>0</v>
      </c>
      <c r="B4" s="22" t="s">
        <v>608</v>
      </c>
    </row>
    <row r="5" spans="1:5" x14ac:dyDescent="0.25">
      <c r="A5" s="7" t="s">
        <v>1</v>
      </c>
    </row>
    <row r="6" spans="1:5" x14ac:dyDescent="0.25">
      <c r="A6" s="7" t="s">
        <v>2</v>
      </c>
      <c r="B6" s="22" t="s">
        <v>609</v>
      </c>
    </row>
    <row r="7" spans="1:5" x14ac:dyDescent="0.25">
      <c r="A7" s="7" t="s">
        <v>3</v>
      </c>
      <c r="B7" s="94" t="s">
        <v>387</v>
      </c>
    </row>
    <row r="8" spans="1:5" x14ac:dyDescent="0.25">
      <c r="A8" s="7" t="s">
        <v>4</v>
      </c>
      <c r="B8" s="22" t="s">
        <v>47</v>
      </c>
    </row>
    <row r="9" spans="1:5" x14ac:dyDescent="0.25">
      <c r="A9" s="7" t="s">
        <v>5</v>
      </c>
      <c r="B9" s="22" t="s">
        <v>49</v>
      </c>
    </row>
    <row r="10" spans="1:5" x14ac:dyDescent="0.25">
      <c r="A10" s="8" t="s">
        <v>6</v>
      </c>
    </row>
    <row r="11" spans="1:5" s="10" customFormat="1" x14ac:dyDescent="0.25">
      <c r="B11" s="48"/>
      <c r="C11" s="48"/>
      <c r="D11" s="48"/>
    </row>
    <row r="13" spans="1:5" x14ac:dyDescent="0.25">
      <c r="B13" s="23" t="s">
        <v>16</v>
      </c>
      <c r="C13" s="23" t="s">
        <v>344</v>
      </c>
      <c r="D13" s="23" t="s">
        <v>345</v>
      </c>
    </row>
    <row r="14" spans="1:5" x14ac:dyDescent="0.25">
      <c r="B14" s="22">
        <v>2012</v>
      </c>
      <c r="C14" s="24">
        <v>7.1688809433000005</v>
      </c>
      <c r="D14" s="24">
        <v>184.89036666666667</v>
      </c>
    </row>
    <row r="15" spans="1:5" x14ac:dyDescent="0.25">
      <c r="C15" s="24">
        <v>7.8132269552333335</v>
      </c>
      <c r="D15" s="24">
        <v>191.79766666666666</v>
      </c>
    </row>
    <row r="16" spans="1:5" x14ac:dyDescent="0.25">
      <c r="C16" s="24">
        <v>7.7721038981333335</v>
      </c>
      <c r="D16" s="24">
        <v>193.35829999999999</v>
      </c>
      <c r="E16" t="s">
        <v>41</v>
      </c>
    </row>
    <row r="17" spans="2:7" x14ac:dyDescent="0.25">
      <c r="C17" s="24">
        <v>7.6719733996999997</v>
      </c>
      <c r="D17" s="24">
        <v>194.97456666666668</v>
      </c>
    </row>
    <row r="18" spans="2:7" x14ac:dyDescent="0.25">
      <c r="C18" s="24">
        <v>7.9239153680333336</v>
      </c>
      <c r="D18" s="24">
        <v>206.44506666666669</v>
      </c>
    </row>
    <row r="19" spans="2:7" x14ac:dyDescent="0.25">
      <c r="C19" s="24">
        <v>8.6231637140333337</v>
      </c>
      <c r="D19" s="24">
        <v>204.23750000000001</v>
      </c>
    </row>
    <row r="20" spans="2:7" x14ac:dyDescent="0.25">
      <c r="C20" s="24">
        <v>7.9965879232333332</v>
      </c>
      <c r="D20" s="24">
        <v>213.70326666666665</v>
      </c>
      <c r="G20" t="s">
        <v>41</v>
      </c>
    </row>
    <row r="21" spans="2:7" x14ac:dyDescent="0.25">
      <c r="C21" s="24">
        <v>9.5310938249999992</v>
      </c>
      <c r="D21" s="24">
        <v>230.49263333333334</v>
      </c>
    </row>
    <row r="22" spans="2:7" x14ac:dyDescent="0.25">
      <c r="C22" s="24">
        <v>7.4589562020666662</v>
      </c>
      <c r="D22" s="24">
        <v>188.98870000000002</v>
      </c>
    </row>
    <row r="23" spans="2:7" x14ac:dyDescent="0.25">
      <c r="C23" s="24">
        <v>8.7026493693666662</v>
      </c>
      <c r="D23" s="24">
        <v>209.11503333333332</v>
      </c>
    </row>
    <row r="24" spans="2:7" x14ac:dyDescent="0.25">
      <c r="C24" s="24">
        <v>8.5051289431666675</v>
      </c>
      <c r="D24" s="24">
        <v>199.11709999999999</v>
      </c>
    </row>
    <row r="25" spans="2:7" x14ac:dyDescent="0.25">
      <c r="C25" s="24">
        <v>8.8532413225000006</v>
      </c>
      <c r="D25" s="24">
        <v>209.00039999999998</v>
      </c>
    </row>
    <row r="26" spans="2:7" x14ac:dyDescent="0.25">
      <c r="B26" s="22">
        <v>2013</v>
      </c>
      <c r="C26" s="24">
        <v>7.2674540193000006</v>
      </c>
      <c r="D26" s="24">
        <v>180.73166666666665</v>
      </c>
    </row>
    <row r="27" spans="2:7" x14ac:dyDescent="0.25">
      <c r="C27" s="24">
        <v>8.0275975667666657</v>
      </c>
      <c r="D27" s="24">
        <v>191.59056666666669</v>
      </c>
    </row>
    <row r="28" spans="2:7" x14ac:dyDescent="0.25">
      <c r="C28" s="24">
        <v>7.8446717709999998</v>
      </c>
      <c r="D28" s="24">
        <v>186.73443333333333</v>
      </c>
    </row>
    <row r="29" spans="2:7" x14ac:dyDescent="0.25">
      <c r="C29" s="24">
        <v>8.4279031374999995</v>
      </c>
      <c r="D29" s="24">
        <v>208.21639999999999</v>
      </c>
    </row>
    <row r="30" spans="2:7" x14ac:dyDescent="0.25">
      <c r="C30" s="24">
        <v>8.7301235143666673</v>
      </c>
      <c r="D30" s="24">
        <v>213.89526666666666</v>
      </c>
    </row>
    <row r="31" spans="2:7" x14ac:dyDescent="0.25">
      <c r="C31" s="24">
        <v>8.2217156684999999</v>
      </c>
      <c r="D31" s="24">
        <v>195.09146666666666</v>
      </c>
    </row>
    <row r="32" spans="2:7" x14ac:dyDescent="0.25">
      <c r="C32" s="24">
        <v>8.8728159603333339</v>
      </c>
      <c r="D32" s="24">
        <v>223.09529999999998</v>
      </c>
    </row>
    <row r="33" spans="2:4" x14ac:dyDescent="0.25">
      <c r="C33" s="24">
        <v>9.6377371114333332</v>
      </c>
      <c r="D33" s="24">
        <v>226.36506666666668</v>
      </c>
    </row>
    <row r="34" spans="2:4" x14ac:dyDescent="0.25">
      <c r="C34" s="24">
        <v>8.2275324224333328</v>
      </c>
      <c r="D34" s="24">
        <v>205.22906666666668</v>
      </c>
    </row>
    <row r="35" spans="2:4" x14ac:dyDescent="0.25">
      <c r="C35" s="24">
        <v>9.0112941203999988</v>
      </c>
      <c r="D35" s="24">
        <v>205.82829999999998</v>
      </c>
    </row>
    <row r="36" spans="2:4" x14ac:dyDescent="0.25">
      <c r="C36" s="24">
        <v>8.5410630767666671</v>
      </c>
      <c r="D36" s="24">
        <v>201.84196666666668</v>
      </c>
    </row>
    <row r="37" spans="2:4" x14ac:dyDescent="0.25">
      <c r="C37" s="24">
        <v>9.5156444505333333</v>
      </c>
      <c r="D37" s="24">
        <v>219.99633333333335</v>
      </c>
    </row>
    <row r="38" spans="2:4" x14ac:dyDescent="0.25">
      <c r="B38" s="22">
        <v>2014</v>
      </c>
      <c r="C38" s="24">
        <v>7.7895338774333336</v>
      </c>
      <c r="D38" s="24">
        <v>194.17973333333333</v>
      </c>
    </row>
    <row r="39" spans="2:4" x14ac:dyDescent="0.25">
      <c r="C39" s="24">
        <v>8.2209320551666671</v>
      </c>
      <c r="D39" s="24">
        <v>193.77373333333333</v>
      </c>
    </row>
    <row r="40" spans="2:4" x14ac:dyDescent="0.25">
      <c r="C40" s="24">
        <v>7.8438484889</v>
      </c>
      <c r="D40" s="24">
        <v>200.65586666666667</v>
      </c>
    </row>
    <row r="41" spans="2:4" x14ac:dyDescent="0.25">
      <c r="C41" s="24">
        <v>8.7673700244666666</v>
      </c>
      <c r="D41" s="24">
        <v>202.09389999999999</v>
      </c>
    </row>
    <row r="42" spans="2:4" x14ac:dyDescent="0.25">
      <c r="C42" s="24">
        <v>8.7172030325000005</v>
      </c>
      <c r="D42" s="24">
        <v>218.66560000000001</v>
      </c>
    </row>
    <row r="43" spans="2:4" x14ac:dyDescent="0.25">
      <c r="C43" s="24">
        <v>8.9235529482333344</v>
      </c>
      <c r="D43" s="24">
        <v>215.34636666666668</v>
      </c>
    </row>
    <row r="44" spans="2:4" x14ac:dyDescent="0.25">
      <c r="C44" s="24">
        <v>8.9180902710333321</v>
      </c>
      <c r="D44" s="24">
        <v>220.30670000000001</v>
      </c>
    </row>
    <row r="45" spans="2:4" x14ac:dyDescent="0.25">
      <c r="C45" s="24">
        <v>9.3114288159333327</v>
      </c>
      <c r="D45" s="24">
        <v>226.54246666666668</v>
      </c>
    </row>
    <row r="46" spans="2:4" x14ac:dyDescent="0.25">
      <c r="C46" s="24">
        <v>8.6765063123333341</v>
      </c>
      <c r="D46" s="24">
        <v>220.81310000000002</v>
      </c>
    </row>
    <row r="47" spans="2:4" x14ac:dyDescent="0.25">
      <c r="C47" s="24">
        <v>9.4741772022333333</v>
      </c>
      <c r="D47" s="24">
        <v>219.66056666666668</v>
      </c>
    </row>
    <row r="48" spans="2:4" x14ac:dyDescent="0.25">
      <c r="C48" s="24">
        <v>7.9049274196666666</v>
      </c>
      <c r="D48" s="24">
        <v>196.72443333333331</v>
      </c>
    </row>
    <row r="49" spans="2:4" x14ac:dyDescent="0.25">
      <c r="C49" s="24">
        <v>10.1464014608</v>
      </c>
      <c r="D49" s="24">
        <v>230.78696666666667</v>
      </c>
    </row>
    <row r="50" spans="2:4" x14ac:dyDescent="0.25">
      <c r="B50" s="22">
        <v>2015</v>
      </c>
      <c r="C50" s="24">
        <v>7.7363618233999993</v>
      </c>
      <c r="D50" s="24">
        <v>191.27863333333332</v>
      </c>
    </row>
    <row r="51" spans="2:4" x14ac:dyDescent="0.25">
      <c r="C51" s="24">
        <v>8.3620188686666665</v>
      </c>
      <c r="D51" s="24">
        <v>194.58349999999999</v>
      </c>
    </row>
    <row r="52" spans="2:4" x14ac:dyDescent="0.25">
      <c r="C52" s="24">
        <v>8.4247017790666661</v>
      </c>
      <c r="D52" s="24">
        <v>211.18183333333334</v>
      </c>
    </row>
    <row r="53" spans="2:4" x14ac:dyDescent="0.25">
      <c r="C53" s="24">
        <v>8.953212567066668</v>
      </c>
      <c r="D53" s="24">
        <v>204.86166666666665</v>
      </c>
    </row>
    <row r="54" spans="2:4" x14ac:dyDescent="0.25">
      <c r="C54" s="24">
        <v>8.1929510301666664</v>
      </c>
      <c r="D54" s="24">
        <v>208.99383333333336</v>
      </c>
    </row>
    <row r="55" spans="2:4" x14ac:dyDescent="0.25">
      <c r="C55" s="24">
        <v>9.5861416560666672</v>
      </c>
      <c r="D55" s="24">
        <v>228.12200000000001</v>
      </c>
    </row>
    <row r="56" spans="2:4" x14ac:dyDescent="0.25">
      <c r="C56" s="24">
        <v>10.755036049533333</v>
      </c>
      <c r="D56" s="24">
        <v>238.44986666666668</v>
      </c>
    </row>
    <row r="57" spans="2:4" x14ac:dyDescent="0.25">
      <c r="C57" s="24">
        <v>9.0600331506000007</v>
      </c>
      <c r="D57" s="24">
        <v>224.03413333333333</v>
      </c>
    </row>
    <row r="58" spans="2:4" x14ac:dyDescent="0.25">
      <c r="C58" s="24">
        <v>9.2677035573666675</v>
      </c>
      <c r="D58" s="24">
        <v>214.33963333333332</v>
      </c>
    </row>
    <row r="59" spans="2:4" x14ac:dyDescent="0.25">
      <c r="C59" s="24">
        <v>10.026206943733333</v>
      </c>
      <c r="D59" s="24">
        <v>217.21353333333332</v>
      </c>
    </row>
    <row r="60" spans="2:4" x14ac:dyDescent="0.25">
      <c r="C60" s="24">
        <v>8.8983131797999988</v>
      </c>
      <c r="D60" s="24">
        <v>212.14176666666665</v>
      </c>
    </row>
    <row r="61" spans="2:4" x14ac:dyDescent="0.25">
      <c r="C61" s="24">
        <v>10.873850016233334</v>
      </c>
      <c r="D61" s="24">
        <v>225.54103333333333</v>
      </c>
    </row>
    <row r="62" spans="2:4" x14ac:dyDescent="0.25">
      <c r="B62" s="22">
        <v>2016</v>
      </c>
      <c r="C62" s="24">
        <v>7.6516754881999995</v>
      </c>
      <c r="D62" s="24">
        <v>183.32003333333333</v>
      </c>
    </row>
    <row r="63" spans="2:4" x14ac:dyDescent="0.25">
      <c r="C63" s="24">
        <v>9.4853614063333342</v>
      </c>
      <c r="D63" s="24">
        <v>214.76746666666668</v>
      </c>
    </row>
    <row r="64" spans="2:4" x14ac:dyDescent="0.25">
      <c r="C64" s="24">
        <v>9.1353089602333331</v>
      </c>
      <c r="D64" s="24">
        <v>208.90706666666668</v>
      </c>
    </row>
    <row r="65" spans="2:4" x14ac:dyDescent="0.25">
      <c r="C65" s="24">
        <v>9.8013422784999999</v>
      </c>
      <c r="D65" s="24">
        <v>212.23723333333334</v>
      </c>
    </row>
    <row r="66" spans="2:4" x14ac:dyDescent="0.25">
      <c r="C66" s="24">
        <v>9.760493433233334</v>
      </c>
      <c r="D66" s="24">
        <v>231.25370000000001</v>
      </c>
    </row>
    <row r="67" spans="2:4" x14ac:dyDescent="0.25">
      <c r="C67" s="24">
        <v>10.434138522866666</v>
      </c>
      <c r="D67" s="24">
        <v>222.60729999999998</v>
      </c>
    </row>
    <row r="68" spans="2:4" x14ac:dyDescent="0.25">
      <c r="C68" s="24">
        <v>10.8620735774</v>
      </c>
      <c r="D68" s="24">
        <v>236.04013333333333</v>
      </c>
    </row>
    <row r="69" spans="2:4" x14ac:dyDescent="0.25">
      <c r="C69" s="24">
        <v>10.194562956299999</v>
      </c>
      <c r="D69" s="24">
        <v>237.07836666666668</v>
      </c>
    </row>
    <row r="70" spans="2:4" x14ac:dyDescent="0.25">
      <c r="C70" s="24">
        <v>10.434831630566668</v>
      </c>
      <c r="D70" s="24">
        <v>227.77979999999999</v>
      </c>
    </row>
    <row r="71" spans="2:4" x14ac:dyDescent="0.25">
      <c r="C71" s="24">
        <v>9.814355488066667</v>
      </c>
      <c r="D71" s="24">
        <v>217.67589999999998</v>
      </c>
    </row>
    <row r="72" spans="2:4" x14ac:dyDescent="0.25">
      <c r="C72" s="24">
        <v>9.9619856699333322</v>
      </c>
      <c r="D72" s="24">
        <v>218.2647</v>
      </c>
    </row>
    <row r="73" spans="2:4" x14ac:dyDescent="0.25">
      <c r="C73" s="24">
        <v>11.817188466766666</v>
      </c>
      <c r="D73" s="24">
        <v>235.37336666666667</v>
      </c>
    </row>
    <row r="74" spans="2:4" x14ac:dyDescent="0.25">
      <c r="B74" s="22">
        <v>2017</v>
      </c>
      <c r="C74" s="24">
        <v>8.7510645786000012</v>
      </c>
      <c r="D74" s="24">
        <v>203.42216666666667</v>
      </c>
    </row>
    <row r="75" spans="2:4" x14ac:dyDescent="0.25">
      <c r="C75" s="24">
        <v>9.8011970182999999</v>
      </c>
      <c r="D75" s="24">
        <v>210.47660000000002</v>
      </c>
    </row>
    <row r="76" spans="2:4" x14ac:dyDescent="0.25">
      <c r="C76" s="24">
        <v>10.6709004353</v>
      </c>
      <c r="D76" s="24">
        <v>233.40413333333333</v>
      </c>
    </row>
    <row r="77" spans="2:4" x14ac:dyDescent="0.25">
      <c r="C77" s="24">
        <v>9.5562520001000006</v>
      </c>
      <c r="D77" s="24">
        <v>205.02326666666667</v>
      </c>
    </row>
    <row r="78" spans="2:4" x14ac:dyDescent="0.25">
      <c r="C78" s="24">
        <v>10.5206940181</v>
      </c>
      <c r="D78" s="24">
        <v>250.97300000000001</v>
      </c>
    </row>
    <row r="79" spans="2:4" x14ac:dyDescent="0.25">
      <c r="C79" s="24">
        <v>12.2597071479</v>
      </c>
      <c r="D79" s="24">
        <v>246.69723333333334</v>
      </c>
    </row>
    <row r="80" spans="2:4" x14ac:dyDescent="0.25">
      <c r="C80" s="24">
        <v>10.468215283133333</v>
      </c>
      <c r="D80" s="24">
        <v>241.91479999999999</v>
      </c>
    </row>
    <row r="81" spans="3:4" x14ac:dyDescent="0.25">
      <c r="C81" s="24">
        <v>11.290882647066667</v>
      </c>
      <c r="D81" s="24">
        <v>245.70563333333334</v>
      </c>
    </row>
    <row r="82" spans="3:4" x14ac:dyDescent="0.25">
      <c r="C82" s="24">
        <v>10.947250014966666</v>
      </c>
      <c r="D82" s="24">
        <v>233.96620000000001</v>
      </c>
    </row>
    <row r="83" spans="3:4" x14ac:dyDescent="0.25">
      <c r="C83" s="24">
        <v>10.8275586731</v>
      </c>
      <c r="D83" s="24">
        <v>239.90456666666668</v>
      </c>
    </row>
    <row r="84" spans="3:4" x14ac:dyDescent="0.25">
      <c r="C84" s="24">
        <v>10.697324475633334</v>
      </c>
      <c r="D84" s="24">
        <v>230.42933333333335</v>
      </c>
    </row>
    <row r="85" spans="3:4" x14ac:dyDescent="0.25">
      <c r="C85" s="24">
        <v>12.306869983466667</v>
      </c>
      <c r="D85" s="24">
        <v>244.6249</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workbookViewId="0">
      <selection activeCell="B4" sqref="B4"/>
    </sheetView>
  </sheetViews>
  <sheetFormatPr defaultRowHeight="15" x14ac:dyDescent="0.25"/>
  <cols>
    <col min="3" max="3" width="14.7109375" customWidth="1"/>
  </cols>
  <sheetData>
    <row r="1" spans="1:28" x14ac:dyDescent="0.25">
      <c r="A1" s="22"/>
      <c r="B1" s="43" t="s">
        <v>52</v>
      </c>
    </row>
    <row r="2" spans="1:28" x14ac:dyDescent="0.25">
      <c r="A2" s="22"/>
      <c r="B2" s="43" t="s">
        <v>20</v>
      </c>
    </row>
    <row r="3" spans="1:28" x14ac:dyDescent="0.25">
      <c r="A3" s="22"/>
      <c r="B3" s="44" t="s">
        <v>429</v>
      </c>
    </row>
    <row r="4" spans="1:28" x14ac:dyDescent="0.25">
      <c r="A4" s="45" t="s">
        <v>0</v>
      </c>
      <c r="B4" s="22" t="s">
        <v>605</v>
      </c>
    </row>
    <row r="5" spans="1:28" x14ac:dyDescent="0.25">
      <c r="A5" s="45" t="s">
        <v>1</v>
      </c>
      <c r="B5" s="22"/>
    </row>
    <row r="6" spans="1:28" x14ac:dyDescent="0.25">
      <c r="A6" s="45" t="s">
        <v>2</v>
      </c>
      <c r="B6" s="22" t="s">
        <v>649</v>
      </c>
    </row>
    <row r="7" spans="1:28" x14ac:dyDescent="0.25">
      <c r="A7" s="45" t="s">
        <v>3</v>
      </c>
      <c r="B7" s="46" t="s">
        <v>601</v>
      </c>
    </row>
    <row r="8" spans="1:28" x14ac:dyDescent="0.25">
      <c r="A8" s="45" t="s">
        <v>4</v>
      </c>
      <c r="B8" s="22" t="s">
        <v>21</v>
      </c>
    </row>
    <row r="9" spans="1:28" x14ac:dyDescent="0.25">
      <c r="A9" s="45" t="s">
        <v>5</v>
      </c>
      <c r="B9" s="22" t="s">
        <v>24</v>
      </c>
    </row>
    <row r="10" spans="1:28" x14ac:dyDescent="0.25">
      <c r="A10" s="47" t="s">
        <v>6</v>
      </c>
    </row>
    <row r="11" spans="1:28"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row>
    <row r="12" spans="1:28" x14ac:dyDescent="0.25">
      <c r="B12" s="78" t="s">
        <v>16</v>
      </c>
      <c r="C12" s="23" t="s">
        <v>373</v>
      </c>
      <c r="D12" s="23" t="s">
        <v>632</v>
      </c>
    </row>
    <row r="13" spans="1:28" x14ac:dyDescent="0.25">
      <c r="B13" s="22">
        <v>2009</v>
      </c>
      <c r="C13" s="22">
        <v>170</v>
      </c>
      <c r="D13" s="24">
        <v>39.534883720930203</v>
      </c>
    </row>
    <row r="14" spans="1:28" x14ac:dyDescent="0.25">
      <c r="B14" s="22">
        <v>2010</v>
      </c>
      <c r="C14" s="22">
        <v>168</v>
      </c>
      <c r="D14" s="24">
        <v>43.076923076923102</v>
      </c>
    </row>
    <row r="15" spans="1:28" x14ac:dyDescent="0.25">
      <c r="B15" s="22">
        <v>2011</v>
      </c>
      <c r="C15" s="22">
        <v>226</v>
      </c>
      <c r="D15" s="24">
        <v>51.363636363636402</v>
      </c>
    </row>
    <row r="16" spans="1:28" x14ac:dyDescent="0.25">
      <c r="B16" s="22">
        <v>2012</v>
      </c>
      <c r="C16" s="22">
        <v>187</v>
      </c>
      <c r="D16" s="24">
        <v>45.498783454987802</v>
      </c>
    </row>
    <row r="17" spans="2:4" x14ac:dyDescent="0.25">
      <c r="B17" s="22">
        <v>2013</v>
      </c>
      <c r="C17" s="22">
        <v>154</v>
      </c>
      <c r="D17" s="24">
        <v>37.469586374695901</v>
      </c>
    </row>
    <row r="18" spans="2:4" x14ac:dyDescent="0.25">
      <c r="B18" s="22">
        <v>2014</v>
      </c>
      <c r="C18" s="22">
        <v>120</v>
      </c>
      <c r="D18" s="24">
        <v>33.613445378151297</v>
      </c>
    </row>
    <row r="19" spans="2:4" x14ac:dyDescent="0.25">
      <c r="B19" s="22">
        <v>2015</v>
      </c>
      <c r="C19" s="22">
        <v>108</v>
      </c>
      <c r="D19" s="24">
        <v>26.6666666666667</v>
      </c>
    </row>
    <row r="20" spans="2:4" x14ac:dyDescent="0.25">
      <c r="B20" s="22">
        <v>2016</v>
      </c>
      <c r="C20" s="22">
        <v>112</v>
      </c>
      <c r="D20" s="24">
        <v>26.730310262529802</v>
      </c>
    </row>
    <row r="21" spans="2:4" x14ac:dyDescent="0.25">
      <c r="B21" s="22">
        <v>2017</v>
      </c>
      <c r="C21" s="22">
        <v>132</v>
      </c>
      <c r="D21" s="24">
        <v>28.205128205128201</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B4" sqref="B4"/>
    </sheetView>
  </sheetViews>
  <sheetFormatPr defaultRowHeight="15" x14ac:dyDescent="0.25"/>
  <cols>
    <col min="4" max="4" width="14.7109375" customWidth="1"/>
    <col min="5" max="5" width="10.7109375" customWidth="1"/>
  </cols>
  <sheetData>
    <row r="1" spans="1:20" x14ac:dyDescent="0.25">
      <c r="A1" s="22"/>
      <c r="B1" s="43" t="s">
        <v>52</v>
      </c>
    </row>
    <row r="2" spans="1:20" x14ac:dyDescent="0.25">
      <c r="A2" s="22"/>
      <c r="B2" s="43" t="s">
        <v>20</v>
      </c>
    </row>
    <row r="3" spans="1:20" x14ac:dyDescent="0.25">
      <c r="A3" s="22"/>
      <c r="B3" s="44" t="s">
        <v>436</v>
      </c>
    </row>
    <row r="4" spans="1:20" x14ac:dyDescent="0.25">
      <c r="A4" s="45" t="s">
        <v>0</v>
      </c>
      <c r="B4" s="22" t="s">
        <v>602</v>
      </c>
    </row>
    <row r="5" spans="1:20" x14ac:dyDescent="0.25">
      <c r="A5" s="45" t="s">
        <v>1</v>
      </c>
      <c r="B5" s="22"/>
    </row>
    <row r="6" spans="1:20" x14ac:dyDescent="0.25">
      <c r="A6" s="45" t="s">
        <v>2</v>
      </c>
      <c r="B6" s="15" t="s">
        <v>441</v>
      </c>
    </row>
    <row r="7" spans="1:20" x14ac:dyDescent="0.25">
      <c r="A7" s="45" t="s">
        <v>3</v>
      </c>
      <c r="B7" s="46" t="s">
        <v>603</v>
      </c>
    </row>
    <row r="8" spans="1:20" x14ac:dyDescent="0.25">
      <c r="A8" s="45" t="s">
        <v>4</v>
      </c>
      <c r="B8" s="22" t="s">
        <v>392</v>
      </c>
    </row>
    <row r="9" spans="1:20" x14ac:dyDescent="0.25">
      <c r="A9" s="45" t="s">
        <v>5</v>
      </c>
      <c r="B9" s="22"/>
    </row>
    <row r="10" spans="1:20" x14ac:dyDescent="0.25">
      <c r="A10" s="47" t="s">
        <v>6</v>
      </c>
    </row>
    <row r="11" spans="1:20" x14ac:dyDescent="0.25">
      <c r="A11" s="48"/>
      <c r="B11" s="48"/>
      <c r="C11" s="10"/>
      <c r="D11" s="10"/>
      <c r="E11" s="10"/>
      <c r="F11" s="10"/>
      <c r="G11" s="10"/>
      <c r="H11" s="10"/>
      <c r="I11" s="10"/>
      <c r="J11" s="10"/>
      <c r="K11" s="10"/>
      <c r="L11" s="10"/>
      <c r="M11" s="10"/>
      <c r="N11" s="10"/>
      <c r="O11" s="10"/>
      <c r="P11" s="10"/>
      <c r="Q11" s="10"/>
      <c r="R11" s="10"/>
      <c r="S11" s="10"/>
      <c r="T11" s="10"/>
    </row>
    <row r="12" spans="1:20" ht="48" x14ac:dyDescent="0.25">
      <c r="B12" s="79" t="s">
        <v>16</v>
      </c>
      <c r="C12" s="79" t="s">
        <v>430</v>
      </c>
      <c r="D12" s="79" t="s">
        <v>431</v>
      </c>
      <c r="E12" s="79" t="s">
        <v>432</v>
      </c>
    </row>
    <row r="13" spans="1:20" x14ac:dyDescent="0.25">
      <c r="B13" s="26">
        <v>2013</v>
      </c>
      <c r="C13" s="52">
        <v>12.4079915878023</v>
      </c>
      <c r="D13" s="52">
        <v>2.81690140845072</v>
      </c>
      <c r="E13" s="52">
        <v>19.279907084785101</v>
      </c>
    </row>
    <row r="14" spans="1:20" x14ac:dyDescent="0.25">
      <c r="B14" s="26">
        <v>2014</v>
      </c>
      <c r="C14" s="52">
        <v>6.9223573433115204</v>
      </c>
      <c r="D14" s="52">
        <v>17.808219178082201</v>
      </c>
      <c r="E14" s="52">
        <v>4.2843232716650599</v>
      </c>
    </row>
    <row r="15" spans="1:20" x14ac:dyDescent="0.25">
      <c r="B15" s="26">
        <v>2015</v>
      </c>
      <c r="C15" s="52">
        <v>4.9868766404199496</v>
      </c>
      <c r="D15" s="52">
        <v>6.3953488372092897</v>
      </c>
      <c r="E15" s="52">
        <v>2.6143790849673101</v>
      </c>
    </row>
    <row r="16" spans="1:20" x14ac:dyDescent="0.25">
      <c r="B16" s="26">
        <v>2016</v>
      </c>
      <c r="C16" s="52">
        <v>11.5</v>
      </c>
      <c r="D16" s="52">
        <v>9.6018735362997507</v>
      </c>
      <c r="E16" s="52">
        <v>3.1847133757961799</v>
      </c>
    </row>
    <row r="17" spans="2:5" x14ac:dyDescent="0.25">
      <c r="B17" s="26">
        <v>2017</v>
      </c>
      <c r="C17" s="52">
        <v>4.4843049327354203</v>
      </c>
      <c r="D17" s="52">
        <v>4.7008547008547099</v>
      </c>
      <c r="E17" s="52">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
  <sheetViews>
    <sheetView workbookViewId="0">
      <selection activeCell="B4" sqref="B4"/>
    </sheetView>
  </sheetViews>
  <sheetFormatPr defaultRowHeight="15" x14ac:dyDescent="0.25"/>
  <sheetData>
    <row r="1" spans="1:54" x14ac:dyDescent="0.25">
      <c r="A1" s="22"/>
      <c r="B1" s="43" t="s">
        <v>52</v>
      </c>
    </row>
    <row r="2" spans="1:54" x14ac:dyDescent="0.25">
      <c r="A2" s="22"/>
      <c r="B2" s="43" t="s">
        <v>20</v>
      </c>
    </row>
    <row r="3" spans="1:54" x14ac:dyDescent="0.25">
      <c r="A3" s="22"/>
      <c r="B3" s="44" t="s">
        <v>439</v>
      </c>
    </row>
    <row r="4" spans="1:54" x14ac:dyDescent="0.25">
      <c r="A4" s="45" t="s">
        <v>0</v>
      </c>
      <c r="B4" s="22" t="s">
        <v>604</v>
      </c>
    </row>
    <row r="5" spans="1:54" x14ac:dyDescent="0.25">
      <c r="A5" s="45" t="s">
        <v>1</v>
      </c>
      <c r="B5" s="22"/>
    </row>
    <row r="6" spans="1:54" x14ac:dyDescent="0.25">
      <c r="A6" s="45" t="s">
        <v>2</v>
      </c>
      <c r="B6" s="15" t="s">
        <v>442</v>
      </c>
    </row>
    <row r="7" spans="1:54" x14ac:dyDescent="0.25">
      <c r="A7" s="45" t="s">
        <v>3</v>
      </c>
      <c r="B7" s="46" t="s">
        <v>603</v>
      </c>
    </row>
    <row r="8" spans="1:54" x14ac:dyDescent="0.25">
      <c r="A8" s="45" t="s">
        <v>4</v>
      </c>
      <c r="B8" s="22" t="s">
        <v>392</v>
      </c>
    </row>
    <row r="9" spans="1:54" x14ac:dyDescent="0.25">
      <c r="A9" s="45" t="s">
        <v>5</v>
      </c>
      <c r="B9" s="22" t="s">
        <v>633</v>
      </c>
    </row>
    <row r="10" spans="1:54" x14ac:dyDescent="0.25">
      <c r="A10" s="47" t="s">
        <v>6</v>
      </c>
    </row>
    <row r="11" spans="1:54" x14ac:dyDescent="0.25">
      <c r="A11" s="48"/>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row>
    <row r="12" spans="1:54" x14ac:dyDescent="0.25">
      <c r="B12" s="67" t="s">
        <v>16</v>
      </c>
      <c r="C12" s="67" t="s">
        <v>430</v>
      </c>
      <c r="D12" s="67" t="s">
        <v>437</v>
      </c>
      <c r="E12" s="67" t="s">
        <v>438</v>
      </c>
    </row>
    <row r="13" spans="1:54" x14ac:dyDescent="0.25">
      <c r="B13" s="22">
        <v>2013</v>
      </c>
      <c r="C13" s="52">
        <v>1.94444444444444</v>
      </c>
      <c r="D13" s="52">
        <v>5.9903381642511899</v>
      </c>
      <c r="E13" s="34">
        <v>2.2111111111111108</v>
      </c>
    </row>
    <row r="14" spans="1:54" x14ac:dyDescent="0.25">
      <c r="B14" s="22">
        <v>2014</v>
      </c>
      <c r="C14" s="52">
        <v>19.3460490463215</v>
      </c>
      <c r="D14" s="52">
        <v>11.303555150410199</v>
      </c>
      <c r="E14" s="34">
        <v>2.2333333333333334</v>
      </c>
    </row>
    <row r="15" spans="1:54" x14ac:dyDescent="0.25">
      <c r="B15" s="22">
        <v>2015</v>
      </c>
      <c r="C15" s="52">
        <v>5.7853881278538699</v>
      </c>
      <c r="D15" s="52">
        <v>0</v>
      </c>
      <c r="E15" s="34">
        <v>2.2333333333333334</v>
      </c>
    </row>
    <row r="16" spans="1:54" x14ac:dyDescent="0.25">
      <c r="B16" s="22">
        <v>2016</v>
      </c>
      <c r="C16" s="52">
        <v>0.14244399361160701</v>
      </c>
      <c r="D16" s="52">
        <v>4.9140049140049298</v>
      </c>
      <c r="E16" s="34">
        <v>2.2333333333333334</v>
      </c>
    </row>
    <row r="17" spans="2:5" x14ac:dyDescent="0.25">
      <c r="B17" s="22">
        <v>2017</v>
      </c>
      <c r="C17" s="52">
        <v>0</v>
      </c>
      <c r="D17" s="52">
        <v>0</v>
      </c>
      <c r="E17" s="34">
        <v>2.2333333333333334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60"/>
  <sheetViews>
    <sheetView workbookViewId="0"/>
  </sheetViews>
  <sheetFormatPr defaultRowHeight="15" x14ac:dyDescent="0.25"/>
  <cols>
    <col min="1" max="2" width="7.7109375" customWidth="1"/>
    <col min="4" max="4" width="15.7109375" customWidth="1"/>
    <col min="5" max="5" width="11" customWidth="1"/>
  </cols>
  <sheetData>
    <row r="1" spans="1:6" x14ac:dyDescent="0.25">
      <c r="A1" s="22"/>
      <c r="B1" s="43" t="s">
        <v>370</v>
      </c>
      <c r="C1" s="22"/>
    </row>
    <row r="2" spans="1:6" x14ac:dyDescent="0.25">
      <c r="A2" s="22"/>
      <c r="B2" s="43" t="s">
        <v>20</v>
      </c>
      <c r="C2" s="22"/>
    </row>
    <row r="3" spans="1:6" x14ac:dyDescent="0.25">
      <c r="A3" s="22"/>
      <c r="B3" s="44" t="s">
        <v>443</v>
      </c>
      <c r="C3" s="22"/>
    </row>
    <row r="4" spans="1:6" x14ac:dyDescent="0.25">
      <c r="A4" s="45" t="s">
        <v>0</v>
      </c>
      <c r="B4" s="22" t="s">
        <v>397</v>
      </c>
      <c r="C4" s="22"/>
    </row>
    <row r="5" spans="1:6" x14ac:dyDescent="0.25">
      <c r="A5" s="45" t="s">
        <v>1</v>
      </c>
      <c r="B5" s="22"/>
      <c r="C5" s="22"/>
    </row>
    <row r="6" spans="1:6" x14ac:dyDescent="0.25">
      <c r="A6" s="45" t="s">
        <v>2</v>
      </c>
      <c r="B6" s="22"/>
      <c r="C6" s="22"/>
    </row>
    <row r="7" spans="1:6" x14ac:dyDescent="0.25">
      <c r="A7" s="45" t="s">
        <v>3</v>
      </c>
      <c r="B7" s="46" t="s">
        <v>638</v>
      </c>
      <c r="C7" s="22"/>
    </row>
    <row r="8" spans="1:6" x14ac:dyDescent="0.25">
      <c r="A8" s="45" t="s">
        <v>4</v>
      </c>
      <c r="B8" s="22" t="s">
        <v>47</v>
      </c>
      <c r="C8" s="22"/>
    </row>
    <row r="9" spans="1:6" x14ac:dyDescent="0.25">
      <c r="A9" s="45" t="s">
        <v>5</v>
      </c>
      <c r="B9" s="45"/>
      <c r="C9" s="22"/>
    </row>
    <row r="10" spans="1:6" x14ac:dyDescent="0.25">
      <c r="A10" s="47" t="s">
        <v>6</v>
      </c>
      <c r="B10" s="47"/>
      <c r="C10" s="22"/>
    </row>
    <row r="11" spans="1:6" s="10" customFormat="1" x14ac:dyDescent="0.25">
      <c r="A11" s="48"/>
      <c r="B11" s="48"/>
      <c r="C11" s="48"/>
    </row>
    <row r="12" spans="1:6" x14ac:dyDescent="0.25">
      <c r="A12" s="22"/>
      <c r="B12" s="81" t="s">
        <v>16</v>
      </c>
      <c r="C12" s="81" t="s">
        <v>440</v>
      </c>
      <c r="D12" s="81" t="s">
        <v>344</v>
      </c>
      <c r="E12" s="81" t="s">
        <v>345</v>
      </c>
      <c r="F12" s="18"/>
    </row>
    <row r="13" spans="1:6" x14ac:dyDescent="0.25">
      <c r="A13" s="22"/>
      <c r="B13" s="26">
        <v>2014</v>
      </c>
      <c r="C13" s="40" t="s">
        <v>350</v>
      </c>
      <c r="D13" s="29">
        <v>8.2640024838709678</v>
      </c>
      <c r="E13" s="29">
        <v>150.27649769585253</v>
      </c>
    </row>
    <row r="14" spans="1:6" x14ac:dyDescent="0.25">
      <c r="A14" s="22"/>
      <c r="B14" s="26"/>
      <c r="C14" s="40" t="s">
        <v>351</v>
      </c>
      <c r="D14" s="29">
        <v>7.4182316693087555</v>
      </c>
      <c r="E14" s="29">
        <v>122.35023041474655</v>
      </c>
    </row>
    <row r="15" spans="1:6" x14ac:dyDescent="0.25">
      <c r="A15" s="22"/>
      <c r="B15" s="26"/>
      <c r="C15" s="40" t="s">
        <v>352</v>
      </c>
      <c r="D15" s="29">
        <v>9.1906892876958519</v>
      </c>
      <c r="E15" s="29">
        <v>121.79723502304148</v>
      </c>
    </row>
    <row r="16" spans="1:6" x14ac:dyDescent="0.25">
      <c r="A16" s="22"/>
      <c r="B16" s="26"/>
      <c r="C16" s="40" t="s">
        <v>353</v>
      </c>
      <c r="D16" s="29">
        <v>4.3820035320276496</v>
      </c>
      <c r="E16" s="29">
        <v>126.08294930875576</v>
      </c>
    </row>
    <row r="17" spans="1:5" x14ac:dyDescent="0.25">
      <c r="A17" s="22"/>
      <c r="B17" s="26"/>
      <c r="C17" s="40" t="s">
        <v>354</v>
      </c>
      <c r="D17" s="29">
        <v>4.783268142119816</v>
      </c>
      <c r="E17" s="29">
        <v>117.41935483870968</v>
      </c>
    </row>
    <row r="18" spans="1:5" x14ac:dyDescent="0.25">
      <c r="A18" s="22"/>
      <c r="B18" s="26"/>
      <c r="C18" s="40" t="s">
        <v>355</v>
      </c>
      <c r="D18" s="29">
        <v>5.8511424714746543</v>
      </c>
      <c r="E18" s="29">
        <v>102.25806451612904</v>
      </c>
    </row>
    <row r="19" spans="1:5" x14ac:dyDescent="0.25">
      <c r="A19" s="22"/>
      <c r="B19" s="26"/>
      <c r="C19" s="40" t="s">
        <v>356</v>
      </c>
      <c r="D19" s="29">
        <v>2.5889191134101379</v>
      </c>
      <c r="E19" s="29">
        <v>64.562211981566819</v>
      </c>
    </row>
    <row r="20" spans="1:5" x14ac:dyDescent="0.25">
      <c r="A20" s="22"/>
      <c r="B20" s="26"/>
      <c r="C20" s="40" t="s">
        <v>357</v>
      </c>
      <c r="D20" s="29">
        <v>5.2389278935483876</v>
      </c>
      <c r="E20" s="29">
        <v>75.253456221198164</v>
      </c>
    </row>
    <row r="21" spans="1:5" x14ac:dyDescent="0.25">
      <c r="A21" s="22"/>
      <c r="B21" s="26"/>
      <c r="C21" s="40" t="s">
        <v>358</v>
      </c>
      <c r="D21" s="29">
        <v>7.8036798502764979</v>
      </c>
      <c r="E21" s="29">
        <v>112.25806451612904</v>
      </c>
    </row>
    <row r="22" spans="1:5" x14ac:dyDescent="0.25">
      <c r="A22" s="22"/>
      <c r="B22" s="26"/>
      <c r="C22" s="40" t="s">
        <v>359</v>
      </c>
      <c r="D22" s="29">
        <v>6.5214832277880186</v>
      </c>
      <c r="E22" s="29">
        <v>112.90322580645162</v>
      </c>
    </row>
    <row r="23" spans="1:5" x14ac:dyDescent="0.25">
      <c r="A23" s="22"/>
      <c r="B23" s="26"/>
      <c r="C23" s="40" t="s">
        <v>360</v>
      </c>
      <c r="D23" s="29">
        <v>7.9830711413364055</v>
      </c>
      <c r="E23" s="29">
        <v>112.58064516129032</v>
      </c>
    </row>
    <row r="24" spans="1:5" x14ac:dyDescent="0.25">
      <c r="A24" s="22"/>
      <c r="B24" s="26"/>
      <c r="C24" s="40" t="s">
        <v>361</v>
      </c>
      <c r="D24" s="29">
        <v>7.2687582324423961</v>
      </c>
      <c r="E24" s="29">
        <v>123.54838709677419</v>
      </c>
    </row>
    <row r="25" spans="1:5" x14ac:dyDescent="0.25">
      <c r="A25" s="22"/>
      <c r="B25" s="26">
        <v>2015</v>
      </c>
      <c r="C25" s="40" t="s">
        <v>350</v>
      </c>
      <c r="D25" s="29">
        <v>4.0940861811059905</v>
      </c>
      <c r="E25" s="29">
        <v>85.576036866359445</v>
      </c>
    </row>
    <row r="26" spans="1:5" x14ac:dyDescent="0.25">
      <c r="A26" s="22"/>
      <c r="B26" s="26"/>
      <c r="C26" s="40" t="s">
        <v>351</v>
      </c>
      <c r="D26" s="29">
        <v>7.5562462628110598</v>
      </c>
      <c r="E26" s="29">
        <v>113.1336405529954</v>
      </c>
    </row>
    <row r="27" spans="1:5" x14ac:dyDescent="0.25">
      <c r="A27" s="22"/>
      <c r="B27" s="26"/>
      <c r="C27" s="40" t="s">
        <v>352</v>
      </c>
      <c r="D27" s="29">
        <v>9.9659162017511527</v>
      </c>
      <c r="E27" s="29">
        <v>129.35483870967744</v>
      </c>
    </row>
    <row r="28" spans="1:5" x14ac:dyDescent="0.25">
      <c r="A28" s="22"/>
      <c r="B28" s="26"/>
      <c r="C28" s="40" t="s">
        <v>353</v>
      </c>
      <c r="D28" s="29">
        <v>5.3661922463594474</v>
      </c>
      <c r="E28" s="29">
        <v>89.354838709677423</v>
      </c>
    </row>
    <row r="29" spans="1:5" x14ac:dyDescent="0.25">
      <c r="A29" s="22"/>
      <c r="B29" s="26"/>
      <c r="C29" s="40" t="s">
        <v>354</v>
      </c>
      <c r="D29" s="29">
        <v>7.1228762111981574</v>
      </c>
      <c r="E29" s="29">
        <v>117.6036866359447</v>
      </c>
    </row>
    <row r="30" spans="1:5" x14ac:dyDescent="0.25">
      <c r="A30" s="22"/>
      <c r="B30" s="26"/>
      <c r="C30" s="40" t="s">
        <v>355</v>
      </c>
      <c r="D30" s="29">
        <v>8.3527124002764985</v>
      </c>
      <c r="E30" s="29">
        <v>128.20276497695852</v>
      </c>
    </row>
    <row r="31" spans="1:5" x14ac:dyDescent="0.25">
      <c r="A31" s="22"/>
      <c r="B31" s="26"/>
      <c r="C31" s="40" t="s">
        <v>356</v>
      </c>
      <c r="D31" s="29">
        <v>9.2187673245161292</v>
      </c>
      <c r="E31" s="29">
        <v>114.65437788018434</v>
      </c>
    </row>
    <row r="32" spans="1:5" x14ac:dyDescent="0.25">
      <c r="A32" s="22"/>
      <c r="B32" s="26"/>
      <c r="C32" s="40" t="s">
        <v>357</v>
      </c>
      <c r="D32" s="29">
        <v>9.3634020526267285</v>
      </c>
      <c r="E32" s="29">
        <v>135.39170506912444</v>
      </c>
    </row>
    <row r="33" spans="1:5" x14ac:dyDescent="0.25">
      <c r="A33" s="22"/>
      <c r="B33" s="26"/>
      <c r="C33" s="40" t="s">
        <v>358</v>
      </c>
      <c r="D33" s="29">
        <v>12.340230730046084</v>
      </c>
      <c r="E33" s="29">
        <v>139.21658986175115</v>
      </c>
    </row>
    <row r="34" spans="1:5" x14ac:dyDescent="0.25">
      <c r="A34" s="22"/>
      <c r="B34" s="26"/>
      <c r="C34" s="40" t="s">
        <v>359</v>
      </c>
      <c r="D34" s="29">
        <v>11.49976679373272</v>
      </c>
      <c r="E34" s="29">
        <v>172.7188940092166</v>
      </c>
    </row>
    <row r="35" spans="1:5" x14ac:dyDescent="0.25">
      <c r="A35" s="22"/>
      <c r="B35" s="26"/>
      <c r="C35" s="40" t="s">
        <v>360</v>
      </c>
      <c r="D35" s="29">
        <v>13.06613756751152</v>
      </c>
      <c r="E35" s="29">
        <v>185.80645161290323</v>
      </c>
    </row>
    <row r="36" spans="1:5" x14ac:dyDescent="0.25">
      <c r="A36" s="22"/>
      <c r="B36" s="26"/>
      <c r="C36" s="40" t="s">
        <v>361</v>
      </c>
      <c r="D36" s="29">
        <v>5.7750684932718901</v>
      </c>
      <c r="E36" s="29">
        <v>97.926267281105993</v>
      </c>
    </row>
    <row r="37" spans="1:5" x14ac:dyDescent="0.25">
      <c r="A37" s="22"/>
      <c r="B37" s="26">
        <v>2016</v>
      </c>
      <c r="C37" s="40" t="s">
        <v>350</v>
      </c>
      <c r="D37" s="29">
        <v>8.7892076172811073</v>
      </c>
      <c r="E37" s="29">
        <v>166.12903225806451</v>
      </c>
    </row>
    <row r="38" spans="1:5" x14ac:dyDescent="0.25">
      <c r="A38" s="22"/>
      <c r="B38" s="26"/>
      <c r="C38" s="40" t="s">
        <v>351</v>
      </c>
      <c r="D38" s="29">
        <v>7.6241978581566823</v>
      </c>
      <c r="E38" s="29">
        <v>144.51612903225808</v>
      </c>
    </row>
    <row r="39" spans="1:5" x14ac:dyDescent="0.25">
      <c r="A39" s="22"/>
      <c r="B39" s="26"/>
      <c r="C39" s="40" t="s">
        <v>352</v>
      </c>
      <c r="D39" s="29">
        <v>6.7086514673271891</v>
      </c>
      <c r="E39" s="29">
        <v>121.47465437788019</v>
      </c>
    </row>
    <row r="40" spans="1:5" x14ac:dyDescent="0.25">
      <c r="A40" s="22"/>
      <c r="B40" s="26"/>
      <c r="C40" s="40" t="s">
        <v>353</v>
      </c>
      <c r="D40" s="29">
        <v>5.8982275397695858</v>
      </c>
      <c r="E40" s="29">
        <v>111.79723502304148</v>
      </c>
    </row>
    <row r="41" spans="1:5" x14ac:dyDescent="0.25">
      <c r="A41" s="22"/>
      <c r="B41" s="26"/>
      <c r="C41" s="40" t="s">
        <v>354</v>
      </c>
      <c r="D41" s="29">
        <v>7.66946004437788</v>
      </c>
      <c r="E41" s="29">
        <v>158.38709677419357</v>
      </c>
    </row>
    <row r="42" spans="1:5" x14ac:dyDescent="0.25">
      <c r="A42" s="22"/>
      <c r="B42" s="26"/>
      <c r="C42" s="40" t="s">
        <v>355</v>
      </c>
      <c r="D42" s="29">
        <v>6.1223594123041476</v>
      </c>
      <c r="E42" s="29">
        <v>112.99539170506912</v>
      </c>
    </row>
    <row r="43" spans="1:5" x14ac:dyDescent="0.25">
      <c r="A43" s="22"/>
      <c r="B43" s="26"/>
      <c r="C43" s="40" t="s">
        <v>356</v>
      </c>
      <c r="D43" s="29">
        <v>4.9296348076036862</v>
      </c>
      <c r="E43" s="29">
        <v>78.110599078341011</v>
      </c>
    </row>
    <row r="44" spans="1:5" x14ac:dyDescent="0.25">
      <c r="A44" s="22"/>
      <c r="B44" s="26"/>
      <c r="C44" s="40" t="s">
        <v>357</v>
      </c>
      <c r="D44" s="29">
        <v>9.5569761237788029</v>
      </c>
      <c r="E44" s="29">
        <v>140.78341013824885</v>
      </c>
    </row>
    <row r="45" spans="1:5" x14ac:dyDescent="0.25">
      <c r="A45" s="22"/>
      <c r="B45" s="26"/>
      <c r="C45" s="40" t="s">
        <v>358</v>
      </c>
      <c r="D45" s="29">
        <v>9.7762226746082952</v>
      </c>
      <c r="E45" s="29">
        <v>145.89861751152074</v>
      </c>
    </row>
    <row r="46" spans="1:5" x14ac:dyDescent="0.25">
      <c r="A46" s="22"/>
      <c r="B46" s="26"/>
      <c r="C46" s="40" t="s">
        <v>359</v>
      </c>
      <c r="D46" s="29">
        <v>7.4701158200460833</v>
      </c>
      <c r="E46" s="29">
        <v>127.05069124423963</v>
      </c>
    </row>
    <row r="47" spans="1:5" x14ac:dyDescent="0.25">
      <c r="A47" s="22"/>
      <c r="B47" s="26"/>
      <c r="C47" s="40" t="s">
        <v>360</v>
      </c>
      <c r="D47" s="29">
        <v>7.6560148265437791</v>
      </c>
      <c r="E47" s="29">
        <v>122.11981566820278</v>
      </c>
    </row>
    <row r="48" spans="1:5" x14ac:dyDescent="0.25">
      <c r="A48" s="22"/>
      <c r="B48" s="26"/>
      <c r="C48" s="40" t="s">
        <v>361</v>
      </c>
      <c r="D48" s="29">
        <v>4.8689419517972352</v>
      </c>
      <c r="E48" s="29">
        <v>97.373271889400925</v>
      </c>
    </row>
    <row r="49" spans="1:5" x14ac:dyDescent="0.25">
      <c r="A49" s="22"/>
      <c r="B49" s="26">
        <v>2017</v>
      </c>
      <c r="C49" s="40" t="s">
        <v>350</v>
      </c>
      <c r="D49" s="41">
        <v>5.5535103254838711</v>
      </c>
      <c r="E49" s="41">
        <v>111.56682027649769</v>
      </c>
    </row>
    <row r="50" spans="1:5" x14ac:dyDescent="0.25">
      <c r="A50" s="22"/>
      <c r="B50" s="26"/>
      <c r="C50" s="40" t="s">
        <v>351</v>
      </c>
      <c r="D50" s="41">
        <v>6.3281659438709674</v>
      </c>
      <c r="E50" s="41">
        <v>167.46543778801845</v>
      </c>
    </row>
    <row r="51" spans="1:5" x14ac:dyDescent="0.25">
      <c r="A51" s="22"/>
      <c r="B51" s="26"/>
      <c r="C51" s="40" t="s">
        <v>362</v>
      </c>
      <c r="D51" s="41">
        <v>9.7704506197695853</v>
      </c>
      <c r="E51" s="41">
        <v>175.39170506912444</v>
      </c>
    </row>
    <row r="52" spans="1:5" x14ac:dyDescent="0.25">
      <c r="A52" s="22"/>
      <c r="B52" s="26"/>
      <c r="C52" s="40" t="s">
        <v>363</v>
      </c>
      <c r="D52" s="41">
        <v>4.0961616635483873</v>
      </c>
      <c r="E52" s="41">
        <v>82.396313364055302</v>
      </c>
    </row>
    <row r="53" spans="1:5" x14ac:dyDescent="0.25">
      <c r="A53" s="22"/>
      <c r="B53" s="26"/>
      <c r="C53" s="40" t="s">
        <v>354</v>
      </c>
      <c r="D53" s="41">
        <v>5.8261934253456218</v>
      </c>
      <c r="E53" s="41">
        <v>142.35023041474656</v>
      </c>
    </row>
    <row r="54" spans="1:5" x14ac:dyDescent="0.25">
      <c r="A54" s="22"/>
      <c r="B54" s="26"/>
      <c r="C54" s="40" t="s">
        <v>364</v>
      </c>
      <c r="D54" s="41">
        <v>6.3804881805069122</v>
      </c>
      <c r="E54" s="41">
        <v>127.83410138248848</v>
      </c>
    </row>
    <row r="55" spans="1:5" x14ac:dyDescent="0.25">
      <c r="A55" s="22"/>
      <c r="B55" s="26"/>
      <c r="C55" s="40" t="s">
        <v>365</v>
      </c>
      <c r="D55" s="41">
        <v>4.5353490599078343</v>
      </c>
      <c r="E55" s="41">
        <v>97.880184331797238</v>
      </c>
    </row>
    <row r="56" spans="1:5" x14ac:dyDescent="0.25">
      <c r="A56" s="22"/>
      <c r="B56" s="26"/>
      <c r="C56" s="40" t="s">
        <v>366</v>
      </c>
      <c r="D56" s="41">
        <v>5.8235643999078341</v>
      </c>
      <c r="E56" s="41">
        <v>135.94470046082949</v>
      </c>
    </row>
    <row r="57" spans="1:5" x14ac:dyDescent="0.25">
      <c r="A57" s="22"/>
      <c r="B57" s="39"/>
      <c r="C57" s="42" t="s">
        <v>367</v>
      </c>
      <c r="D57" s="41">
        <v>7.0128825623502298</v>
      </c>
      <c r="E57" s="41">
        <v>145.99078341013825</v>
      </c>
    </row>
    <row r="58" spans="1:5" x14ac:dyDescent="0.25">
      <c r="A58" s="22"/>
      <c r="B58" s="39"/>
      <c r="C58" s="42" t="s">
        <v>316</v>
      </c>
      <c r="D58" s="41">
        <v>6.6215329627188941</v>
      </c>
      <c r="E58" s="41">
        <v>149.58525345622121</v>
      </c>
    </row>
    <row r="59" spans="1:5" x14ac:dyDescent="0.25">
      <c r="A59" s="22"/>
      <c r="B59" s="39"/>
      <c r="C59" s="42" t="s">
        <v>368</v>
      </c>
      <c r="D59" s="41">
        <v>6.5013793160000004</v>
      </c>
      <c r="E59" s="41">
        <v>130</v>
      </c>
    </row>
    <row r="60" spans="1:5" x14ac:dyDescent="0.25">
      <c r="A60" s="22"/>
      <c r="B60" s="39"/>
      <c r="C60" s="42" t="s">
        <v>369</v>
      </c>
      <c r="D60" s="41">
        <v>4.4026206659999998</v>
      </c>
      <c r="E60" s="39">
        <v>96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9"/>
  <sheetViews>
    <sheetView workbookViewId="0">
      <selection activeCell="K31" sqref="K31"/>
    </sheetView>
  </sheetViews>
  <sheetFormatPr defaultRowHeight="15" x14ac:dyDescent="0.25"/>
  <cols>
    <col min="1" max="1" width="4.7109375" style="3" customWidth="1"/>
    <col min="2" max="2" width="6.85546875" style="22" customWidth="1"/>
    <col min="3" max="6" width="9.140625" style="22"/>
    <col min="7" max="7" width="8.85546875" style="22"/>
  </cols>
  <sheetData>
    <row r="1" spans="1:9" x14ac:dyDescent="0.25">
      <c r="B1" s="43" t="s">
        <v>52</v>
      </c>
    </row>
    <row r="2" spans="1:9" x14ac:dyDescent="0.25">
      <c r="B2" s="43" t="s">
        <v>20</v>
      </c>
    </row>
    <row r="3" spans="1:9" x14ac:dyDescent="0.25">
      <c r="B3" s="44" t="s">
        <v>444</v>
      </c>
    </row>
    <row r="4" spans="1:9" ht="15.6" customHeight="1" x14ac:dyDescent="0.25">
      <c r="A4" s="31" t="s">
        <v>0</v>
      </c>
      <c r="B4" s="98" t="s">
        <v>398</v>
      </c>
    </row>
    <row r="5" spans="1:9" x14ac:dyDescent="0.25">
      <c r="A5" s="7" t="s">
        <v>1</v>
      </c>
    </row>
    <row r="6" spans="1:9" x14ac:dyDescent="0.25">
      <c r="A6" s="7" t="s">
        <v>2</v>
      </c>
      <c r="B6" s="22" t="s">
        <v>22</v>
      </c>
    </row>
    <row r="7" spans="1:9" x14ac:dyDescent="0.25">
      <c r="A7" s="7" t="s">
        <v>3</v>
      </c>
      <c r="B7" s="46" t="s">
        <v>375</v>
      </c>
    </row>
    <row r="8" spans="1:9" x14ac:dyDescent="0.25">
      <c r="A8" s="7" t="s">
        <v>4</v>
      </c>
      <c r="B8" s="22" t="s">
        <v>453</v>
      </c>
    </row>
    <row r="9" spans="1:9" x14ac:dyDescent="0.25">
      <c r="A9" s="7" t="s">
        <v>5</v>
      </c>
    </row>
    <row r="10" spans="1:9" x14ac:dyDescent="0.25">
      <c r="A10" s="8" t="s">
        <v>6</v>
      </c>
    </row>
    <row r="11" spans="1:9" s="10" customFormat="1" x14ac:dyDescent="0.25">
      <c r="A11" s="11"/>
      <c r="B11" s="48"/>
      <c r="C11" s="48"/>
      <c r="D11" s="48"/>
      <c r="E11" s="48"/>
      <c r="F11" s="48"/>
      <c r="G11" s="48"/>
    </row>
    <row r="13" spans="1:9" x14ac:dyDescent="0.25">
      <c r="B13" s="23" t="s">
        <v>16</v>
      </c>
      <c r="C13" s="13" t="s">
        <v>321</v>
      </c>
      <c r="D13" s="13" t="s">
        <v>324</v>
      </c>
      <c r="E13" s="14" t="s">
        <v>322</v>
      </c>
      <c r="F13" s="23" t="s">
        <v>323</v>
      </c>
      <c r="G13" s="14" t="s">
        <v>23</v>
      </c>
      <c r="I13" s="14"/>
    </row>
    <row r="14" spans="1:9" x14ac:dyDescent="0.25">
      <c r="B14" s="15"/>
      <c r="C14" s="24"/>
      <c r="D14" s="24"/>
      <c r="E14" s="24"/>
      <c r="F14" s="49"/>
    </row>
    <row r="15" spans="1:9" x14ac:dyDescent="0.25">
      <c r="B15" s="15">
        <v>2013</v>
      </c>
      <c r="C15" s="83">
        <v>-1.9322899929155299</v>
      </c>
      <c r="D15" s="83">
        <v>-6.7360079247152003</v>
      </c>
      <c r="E15" s="83"/>
      <c r="F15" s="84">
        <v>-2.2002216589859498</v>
      </c>
      <c r="G15" s="83">
        <v>-21.951219512195099</v>
      </c>
    </row>
    <row r="16" spans="1:9" x14ac:dyDescent="0.25">
      <c r="B16" s="15">
        <v>2014</v>
      </c>
      <c r="C16" s="83">
        <v>8.2662020486293599</v>
      </c>
      <c r="D16" s="83">
        <v>5.1513542219861801</v>
      </c>
      <c r="E16" s="83">
        <v>4.95686960870108</v>
      </c>
      <c r="F16" s="84">
        <v>-3.1073134716754298</v>
      </c>
      <c r="G16" s="83">
        <v>-0.24104683195592699</v>
      </c>
    </row>
    <row r="17" spans="2:7" x14ac:dyDescent="0.25">
      <c r="B17" s="15">
        <v>2015</v>
      </c>
      <c r="C17" s="83">
        <v>11.567033029824101</v>
      </c>
      <c r="D17" s="83">
        <v>10.7575757575758</v>
      </c>
      <c r="E17" s="83">
        <v>13.6961127134434</v>
      </c>
      <c r="F17" s="84">
        <v>0.66464189354402703</v>
      </c>
      <c r="G17" s="83">
        <v>-8.8151536071798393</v>
      </c>
    </row>
    <row r="18" spans="2:7" x14ac:dyDescent="0.25">
      <c r="B18" s="15">
        <v>2016</v>
      </c>
      <c r="C18" s="83">
        <v>14.8530183863554</v>
      </c>
      <c r="D18" s="83">
        <v>0.86639306885543099</v>
      </c>
      <c r="E18" s="83">
        <v>18.754068919070601</v>
      </c>
      <c r="F18" s="84">
        <v>11.3825681078128</v>
      </c>
      <c r="G18" s="83">
        <v>-4.4372214072777201</v>
      </c>
    </row>
    <row r="19" spans="2:7" x14ac:dyDescent="0.25">
      <c r="B19" s="15">
        <v>2017</v>
      </c>
      <c r="C19" s="83">
        <v>-3.63474601057561</v>
      </c>
      <c r="D19" s="83">
        <v>6.6003616636528104</v>
      </c>
      <c r="E19" s="83">
        <v>-0.81476020340649502</v>
      </c>
      <c r="F19" s="84">
        <v>10.347170814231401</v>
      </c>
      <c r="G19" s="83">
        <v>33.880279562325498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workbookViewId="0">
      <selection activeCell="B4" sqref="B4"/>
    </sheetView>
  </sheetViews>
  <sheetFormatPr defaultRowHeight="15" x14ac:dyDescent="0.25"/>
  <sheetData>
    <row r="1" spans="1:37" x14ac:dyDescent="0.25">
      <c r="A1" s="22"/>
      <c r="B1" s="43" t="s">
        <v>52</v>
      </c>
    </row>
    <row r="2" spans="1:37" x14ac:dyDescent="0.25">
      <c r="A2" s="22"/>
      <c r="B2" s="43" t="s">
        <v>20</v>
      </c>
    </row>
    <row r="3" spans="1:37" x14ac:dyDescent="0.25">
      <c r="A3" s="22"/>
      <c r="B3" s="44" t="s">
        <v>445</v>
      </c>
    </row>
    <row r="4" spans="1:37" x14ac:dyDescent="0.25">
      <c r="A4" s="45" t="s">
        <v>0</v>
      </c>
      <c r="B4" s="22" t="s">
        <v>401</v>
      </c>
    </row>
    <row r="5" spans="1:37" x14ac:dyDescent="0.25">
      <c r="A5" s="45" t="s">
        <v>1</v>
      </c>
      <c r="B5" s="22"/>
    </row>
    <row r="6" spans="1:37" x14ac:dyDescent="0.25">
      <c r="A6" s="45" t="s">
        <v>2</v>
      </c>
      <c r="B6" s="22" t="s">
        <v>454</v>
      </c>
    </row>
    <row r="7" spans="1:37" x14ac:dyDescent="0.25">
      <c r="A7" s="45" t="s">
        <v>3</v>
      </c>
      <c r="B7" s="46" t="s">
        <v>585</v>
      </c>
    </row>
    <row r="8" spans="1:37" x14ac:dyDescent="0.25">
      <c r="A8" s="45" t="s">
        <v>4</v>
      </c>
      <c r="B8" s="22" t="s">
        <v>24</v>
      </c>
    </row>
    <row r="9" spans="1:37" x14ac:dyDescent="0.25">
      <c r="A9" s="45" t="s">
        <v>5</v>
      </c>
      <c r="B9" s="22"/>
    </row>
    <row r="10" spans="1:37" x14ac:dyDescent="0.25">
      <c r="A10" s="47" t="s">
        <v>6</v>
      </c>
      <c r="B10" s="22"/>
    </row>
    <row r="11" spans="1:37" x14ac:dyDescent="0.25">
      <c r="A11" s="48"/>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3" spans="1:37" x14ac:dyDescent="0.25">
      <c r="B13" s="22"/>
      <c r="C13" s="22" t="s">
        <v>321</v>
      </c>
      <c r="D13" s="22" t="s">
        <v>335</v>
      </c>
      <c r="E13" s="22" t="s">
        <v>320</v>
      </c>
    </row>
    <row r="14" spans="1:37" x14ac:dyDescent="0.25">
      <c r="B14" s="22">
        <v>2015</v>
      </c>
      <c r="C14" s="52">
        <v>5.1985406740956002</v>
      </c>
      <c r="D14" s="52">
        <v>-1.1299435028248599</v>
      </c>
      <c r="E14" s="52">
        <v>13.6266855926189</v>
      </c>
    </row>
    <row r="15" spans="1:37" x14ac:dyDescent="0.25">
      <c r="B15" s="22">
        <v>2016</v>
      </c>
      <c r="C15" s="52">
        <v>8.3685106155722906</v>
      </c>
      <c r="D15" s="52">
        <v>4</v>
      </c>
      <c r="E15" s="52">
        <v>-0.87445346658339096</v>
      </c>
    </row>
    <row r="16" spans="1:37" x14ac:dyDescent="0.25">
      <c r="B16" s="22">
        <v>2017</v>
      </c>
      <c r="C16" s="52">
        <v>7.3266487708166403</v>
      </c>
      <c r="D16" s="52">
        <v>5.4945054945054999</v>
      </c>
      <c r="E16" s="52">
        <v>2.89855072463769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B4" sqref="B4"/>
    </sheetView>
  </sheetViews>
  <sheetFormatPr defaultRowHeight="15" x14ac:dyDescent="0.25"/>
  <sheetData>
    <row r="1" spans="1:28" x14ac:dyDescent="0.25">
      <c r="A1" s="22"/>
      <c r="B1" s="43" t="s">
        <v>370</v>
      </c>
    </row>
    <row r="2" spans="1:28" x14ac:dyDescent="0.25">
      <c r="A2" s="22"/>
      <c r="B2" s="43" t="s">
        <v>20</v>
      </c>
    </row>
    <row r="3" spans="1:28" x14ac:dyDescent="0.25">
      <c r="A3" s="22"/>
      <c r="B3" s="44" t="s">
        <v>447</v>
      </c>
    </row>
    <row r="4" spans="1:28" x14ac:dyDescent="0.25">
      <c r="A4" s="45" t="s">
        <v>0</v>
      </c>
      <c r="B4" s="22" t="s">
        <v>610</v>
      </c>
    </row>
    <row r="5" spans="1:28" x14ac:dyDescent="0.25">
      <c r="A5" s="45" t="s">
        <v>1</v>
      </c>
      <c r="B5" s="22"/>
    </row>
    <row r="6" spans="1:28" x14ac:dyDescent="0.25">
      <c r="A6" s="45" t="s">
        <v>2</v>
      </c>
      <c r="B6" s="22" t="s">
        <v>454</v>
      </c>
    </row>
    <row r="7" spans="1:28" x14ac:dyDescent="0.25">
      <c r="A7" s="45" t="s">
        <v>3</v>
      </c>
      <c r="B7" s="46" t="s">
        <v>639</v>
      </c>
    </row>
    <row r="8" spans="1:28" x14ac:dyDescent="0.25">
      <c r="A8" s="45" t="s">
        <v>4</v>
      </c>
      <c r="B8" s="22" t="s">
        <v>24</v>
      </c>
    </row>
    <row r="9" spans="1:28" x14ac:dyDescent="0.25">
      <c r="A9" s="45" t="s">
        <v>5</v>
      </c>
      <c r="B9" s="45"/>
    </row>
    <row r="10" spans="1:28" x14ac:dyDescent="0.25">
      <c r="A10" s="47" t="s">
        <v>6</v>
      </c>
      <c r="B10" s="47"/>
    </row>
    <row r="11" spans="1:28" x14ac:dyDescent="0.25">
      <c r="A11" s="48"/>
      <c r="B11" s="48"/>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row>
    <row r="12" spans="1:28" x14ac:dyDescent="0.25">
      <c r="B12" s="22" t="s">
        <v>16</v>
      </c>
      <c r="C12" s="22" t="s">
        <v>321</v>
      </c>
      <c r="D12" s="22" t="s">
        <v>335</v>
      </c>
      <c r="E12" s="22" t="s">
        <v>320</v>
      </c>
    </row>
    <row r="13" spans="1:28" x14ac:dyDescent="0.25">
      <c r="B13" s="22">
        <v>2015</v>
      </c>
      <c r="C13" s="85">
        <v>34.190448013205099</v>
      </c>
      <c r="D13" s="85">
        <v>-0.24449877750611901</v>
      </c>
      <c r="E13" s="85">
        <v>22.580645161290299</v>
      </c>
    </row>
    <row r="14" spans="1:28" x14ac:dyDescent="0.25">
      <c r="B14" s="22">
        <v>2016</v>
      </c>
      <c r="C14" s="85">
        <v>-16.053959863489599</v>
      </c>
      <c r="D14" s="85">
        <v>-9.3137254901960702</v>
      </c>
      <c r="E14" s="85">
        <v>-2.6315789473684101</v>
      </c>
    </row>
    <row r="15" spans="1:28" x14ac:dyDescent="0.25">
      <c r="B15" s="22">
        <v>2017</v>
      </c>
      <c r="C15" s="85">
        <v>-25.667177232812602</v>
      </c>
      <c r="D15" s="85">
        <v>-2.9729729729729799</v>
      </c>
      <c r="E15" s="85">
        <v>13.5135135135135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7"/>
  <sheetViews>
    <sheetView workbookViewId="0">
      <selection activeCell="S21" sqref="S21"/>
    </sheetView>
  </sheetViews>
  <sheetFormatPr defaultRowHeight="15" x14ac:dyDescent="0.25"/>
  <cols>
    <col min="1" max="1" width="4.7109375" style="22" customWidth="1"/>
    <col min="2" max="2" width="8.85546875" style="22"/>
    <col min="3" max="3" width="15.7109375" style="22" customWidth="1"/>
    <col min="4" max="4" width="11" style="50" customWidth="1"/>
  </cols>
  <sheetData>
    <row r="1" spans="1:5" x14ac:dyDescent="0.25">
      <c r="B1" s="43" t="s">
        <v>52</v>
      </c>
    </row>
    <row r="2" spans="1:5" x14ac:dyDescent="0.25">
      <c r="B2" s="43" t="s">
        <v>20</v>
      </c>
    </row>
    <row r="3" spans="1:5" x14ac:dyDescent="0.25">
      <c r="B3" s="44" t="s">
        <v>449</v>
      </c>
    </row>
    <row r="4" spans="1:5" x14ac:dyDescent="0.25">
      <c r="A4" s="45" t="s">
        <v>0</v>
      </c>
      <c r="B4" s="22" t="s">
        <v>611</v>
      </c>
    </row>
    <row r="5" spans="1:5" x14ac:dyDescent="0.25">
      <c r="A5" s="45" t="s">
        <v>1</v>
      </c>
    </row>
    <row r="6" spans="1:5" x14ac:dyDescent="0.25">
      <c r="A6" s="45" t="s">
        <v>2</v>
      </c>
      <c r="B6" s="22" t="s">
        <v>612</v>
      </c>
    </row>
    <row r="7" spans="1:5" x14ac:dyDescent="0.25">
      <c r="A7" s="45" t="s">
        <v>3</v>
      </c>
      <c r="B7" s="46" t="s">
        <v>376</v>
      </c>
    </row>
    <row r="8" spans="1:5" x14ac:dyDescent="0.25">
      <c r="A8" s="45" t="s">
        <v>4</v>
      </c>
      <c r="B8" s="22" t="s">
        <v>21</v>
      </c>
    </row>
    <row r="9" spans="1:5" x14ac:dyDescent="0.25">
      <c r="A9" s="45" t="s">
        <v>5</v>
      </c>
    </row>
    <row r="10" spans="1:5" x14ac:dyDescent="0.25">
      <c r="A10" s="47" t="s">
        <v>6</v>
      </c>
    </row>
    <row r="11" spans="1:5" s="10" customFormat="1" x14ac:dyDescent="0.25">
      <c r="A11" s="48"/>
      <c r="B11" s="48"/>
      <c r="C11" s="48"/>
      <c r="D11" s="51"/>
    </row>
    <row r="13" spans="1:5" x14ac:dyDescent="0.25">
      <c r="B13" s="23" t="s">
        <v>26</v>
      </c>
      <c r="C13" s="23" t="s">
        <v>586</v>
      </c>
      <c r="D13" s="23" t="s">
        <v>587</v>
      </c>
      <c r="E13" s="2" t="s">
        <v>584</v>
      </c>
    </row>
    <row r="14" spans="1:5" x14ac:dyDescent="0.25">
      <c r="B14" s="28">
        <v>2014</v>
      </c>
      <c r="C14" s="22">
        <v>9</v>
      </c>
      <c r="D14" s="22">
        <v>9</v>
      </c>
      <c r="E14" s="22">
        <v>11</v>
      </c>
    </row>
    <row r="15" spans="1:5" x14ac:dyDescent="0.25">
      <c r="B15" s="28">
        <v>2015</v>
      </c>
      <c r="C15" s="22">
        <v>8</v>
      </c>
      <c r="D15" s="22">
        <v>8</v>
      </c>
      <c r="E15" s="22">
        <v>11</v>
      </c>
    </row>
    <row r="16" spans="1:5" x14ac:dyDescent="0.25">
      <c r="B16" s="28">
        <v>2016</v>
      </c>
      <c r="C16" s="22">
        <v>12</v>
      </c>
      <c r="D16" s="22">
        <v>12</v>
      </c>
      <c r="E16" s="22">
        <v>8</v>
      </c>
    </row>
    <row r="17" spans="2:5" x14ac:dyDescent="0.25">
      <c r="B17" s="28">
        <v>2017</v>
      </c>
      <c r="C17" s="22">
        <v>10</v>
      </c>
      <c r="D17" s="22">
        <v>8</v>
      </c>
      <c r="E17" s="22">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Yfirlit</vt:lpstr>
      <vt:lpstr>Mynd 1</vt:lpstr>
      <vt:lpstr>Mynd 2</vt:lpstr>
      <vt:lpstr>Mynd 3</vt:lpstr>
      <vt:lpstr>Mynd 4</vt:lpstr>
      <vt:lpstr>Mynd 5</vt:lpstr>
      <vt:lpstr>Mynd 6</vt:lpstr>
      <vt:lpstr>Mynd 7</vt:lpstr>
      <vt:lpstr>Mynd 8</vt:lpstr>
      <vt:lpstr>Mynd 9</vt:lpstr>
      <vt:lpstr>Mynd 10</vt:lpstr>
      <vt:lpstr>Mynd 11</vt:lpstr>
      <vt:lpstr>Mynd 12</vt:lpstr>
      <vt:lpstr>M13</vt:lpstr>
      <vt:lpstr>Mynd 14</vt:lpstr>
      <vt:lpstr>Mynd 15</vt:lpstr>
      <vt:lpstr>Mynd 16</vt:lpstr>
      <vt:lpstr>Mynd 17</vt:lpstr>
      <vt:lpstr>Mynd 18</vt:lpstr>
      <vt:lpstr>Mynd 19</vt:lpstr>
      <vt:lpstr>Mynd 20</vt:lpstr>
      <vt:lpstr>Mynd 21</vt:lpstr>
      <vt:lpstr>Mynd 22</vt:lpstr>
      <vt:lpstr>Mynd 23</vt:lpstr>
      <vt:lpstr>Mynd 24</vt:lpstr>
      <vt:lpstr>Tafla 1</vt:lpstr>
      <vt:lpstr>Tafla 2</vt:lpstr>
      <vt:lpstr>Mynd 25</vt:lpstr>
      <vt:lpstr>Mynd 26</vt:lpstr>
      <vt:lpstr>Mynd 27</vt:lpstr>
      <vt:lpstr>Mynd 28</vt:lpstr>
      <vt:lpstr>Mynd 29</vt:lpstr>
      <vt:lpstr>Mynd 30</vt:lpstr>
      <vt:lpstr>Mynd 31</vt:lpstr>
      <vt:lpstr>Mynd 32</vt:lpstr>
      <vt:lpstr>Mynd 33</vt:lpstr>
      <vt:lpstr>Mynd 34</vt:lpstr>
      <vt:lpstr>Mynd 35</vt:lpstr>
      <vt:lpstr>Mynd 36</vt:lpstr>
      <vt:lpstr>Mynd 37</vt:lpstr>
      <vt:lpstr>Mynd 38</vt:lpstr>
      <vt:lpstr>Mynd 39</vt:lpstr>
    </vt:vector>
  </TitlesOfParts>
  <Company>Seðlabanki Íslands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helgagud</dc:creator>
  <cp:lastModifiedBy>SÍ Margrét Sæmundsdóttir</cp:lastModifiedBy>
  <dcterms:created xsi:type="dcterms:W3CDTF">2010-02-02T14:53:34Z</dcterms:created>
  <dcterms:modified xsi:type="dcterms:W3CDTF">2018-06-19T11:00:42Z</dcterms:modified>
</cp:coreProperties>
</file>