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020"/>
  <workbookPr codeName="ThisWorkbook" defaultThemeVersion="124226"/>
  <mc:AlternateContent xmlns:mc="http://schemas.openxmlformats.org/markup-compatibility/2006">
    <mc:Choice Requires="x15">
      <x15ac:absPath xmlns:x15ac="http://schemas.microsoft.com/office/spreadsheetml/2010/11/ac" url="S:\Eftirlit\Bankar\Markaðsgreining\Ársreikningsbækur\Lánamarkaður\Bók 2023\Birt útgáfa\"/>
    </mc:Choice>
  </mc:AlternateContent>
  <xr:revisionPtr revIDLastSave="0" documentId="8_{B690AD81-E042-48A3-9F43-57910F878871}" xr6:coauthVersionLast="47" xr6:coauthVersionMax="47" xr10:uidLastSave="{00000000-0000-0000-0000-000000000000}"/>
  <bookViews>
    <workbookView xWindow="49170" yWindow="-120" windowWidth="29040" windowHeight="15720" tabRatio="810" xr2:uid="{00000000-000D-0000-FFFF-FFFF00000000}"/>
  </bookViews>
  <sheets>
    <sheet name="Forsíða " sheetId="31" r:id="rId1"/>
    <sheet name="Inngangur" sheetId="32" r:id="rId2"/>
    <sheet name="Lánastofnanir-Rekstur" sheetId="19" r:id="rId3"/>
    <sheet name="Lánastofnanir-Efnahagur" sheetId="20" r:id="rId4"/>
    <sheet name="Lánastofnanir-Eigið fé" sheetId="22" r:id="rId5"/>
    <sheet name="Lánastofnanir-Útlán og innlán" sheetId="21" r:id="rId6"/>
    <sheet name="Verðbréfaft.-Rekstur-efnahagur" sheetId="23" r:id="rId7"/>
    <sheet name="Rekstrarfél.-Rekstur-efnahagur " sheetId="28" r:id="rId8"/>
    <sheet name=" Starfsmannafjöldi" sheetId="34" r:id="rId9"/>
    <sheet name="Afgreiðslur banka og sparisjóða" sheetId="37" r:id="rId10"/>
  </sheets>
  <externalReferences>
    <externalReference r:id="rId11"/>
  </externalReferences>
  <definedNames>
    <definedName name="Á" localSheetId="3">#REF!</definedName>
    <definedName name="Á" localSheetId="4">#REF!</definedName>
    <definedName name="Á" localSheetId="2">#REF!</definedName>
    <definedName name="Á" localSheetId="5">#REF!</definedName>
    <definedName name="Á" localSheetId="7">#REF!</definedName>
    <definedName name="Á" localSheetId="6">#REF!</definedName>
    <definedName name="Á">#REF!</definedName>
    <definedName name="_xlnm.Print_Area" localSheetId="8">' Starfsmannafjöldi'!$A$1:$D$36</definedName>
    <definedName name="_xlnm.Print_Area" localSheetId="9">'Afgreiðslur banka og sparisjóða'!$A$1:$F$42</definedName>
    <definedName name="_xlnm.Print_Area" localSheetId="3">'Lánastofnanir-Efnahagur'!$A$1:$H$59</definedName>
    <definedName name="_xlnm.Print_Area" localSheetId="4">'Lánastofnanir-Eigið fé'!$A$1:$I$47</definedName>
    <definedName name="_xlnm.Print_Area" localSheetId="2">'Lánastofnanir-Rekstur'!$A$1:$F$48</definedName>
    <definedName name="_xlnm.Print_Area" localSheetId="5">'Lánastofnanir-Útlán og innlán'!$A$1:$H$34</definedName>
    <definedName name="_xlnm.Print_Area" localSheetId="7">'Rekstrarfél.-Rekstur-efnahagur '!$A$1:$H$92</definedName>
    <definedName name="_xlnm.Print_Area" localSheetId="6">'Verðbréfaft.-Rekstur-efnahagur'!$A$1:$H$28</definedName>
    <definedName name="_xlnm.Print_Titles" localSheetId="3">'Lánastofnanir-Efnahagur'!$1:$1</definedName>
    <definedName name="_xlnm.Print_Titles" localSheetId="4">'Lánastofnanir-Eigið fé'!$1:$1</definedName>
    <definedName name="PrufunFagfestingarsjodur" localSheetId="7">#REF!</definedName>
    <definedName name="PrufunFagfestingarsjodur">#REF!</definedName>
    <definedName name="Uppgjdagur">'[1]ebl.1.0 '!$C$12</definedName>
    <definedName name="X" localSheetId="7">#REF!</definedName>
    <definedName name="X">#REF!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71" i="34" l="1"/>
  <c r="C68" i="34"/>
  <c r="D28" i="19" l="1"/>
  <c r="C37" i="28"/>
  <c r="C20" i="37"/>
  <c r="C29" i="37"/>
  <c r="C40" i="37"/>
  <c r="G18" i="23"/>
  <c r="C23" i="34"/>
  <c r="C43" i="34"/>
  <c r="G17" i="23"/>
  <c r="C27" i="21"/>
  <c r="E40" i="22"/>
  <c r="C39" i="22"/>
  <c r="C40" i="22" s="1"/>
  <c r="D33" i="22"/>
  <c r="C33" i="22"/>
  <c r="C28" i="20"/>
  <c r="F40" i="20"/>
  <c r="D40" i="20"/>
  <c r="C39" i="20"/>
  <c r="F34" i="20"/>
  <c r="E34" i="20"/>
  <c r="D34" i="20"/>
  <c r="C34" i="20"/>
  <c r="D38" i="19"/>
  <c r="D33" i="19"/>
  <c r="C38" i="19"/>
  <c r="C33" i="19"/>
  <c r="C28" i="19"/>
  <c r="C59" i="34"/>
  <c r="D93" i="28"/>
  <c r="C93" i="28"/>
  <c r="C58" i="28"/>
  <c r="D21" i="28"/>
  <c r="E21" i="28"/>
  <c r="F21" i="28"/>
  <c r="G18" i="28"/>
  <c r="F20" i="21"/>
  <c r="E20" i="21"/>
  <c r="D20" i="21"/>
  <c r="C20" i="21"/>
  <c r="C12" i="21"/>
  <c r="C28" i="22"/>
  <c r="C21" i="22"/>
  <c r="F20" i="20"/>
  <c r="E20" i="20"/>
  <c r="D20" i="20"/>
  <c r="C20" i="20"/>
  <c r="D21" i="19"/>
  <c r="C21" i="19"/>
  <c r="C32" i="34" l="1"/>
  <c r="E27" i="22"/>
  <c r="E28" i="22" s="1"/>
  <c r="C13" i="34"/>
  <c r="D20" i="22"/>
  <c r="D21" i="22" s="1"/>
  <c r="E20" i="22"/>
  <c r="E18" i="22"/>
  <c r="E21" i="22" s="1"/>
  <c r="C21" i="28"/>
  <c r="G25" i="22" l="1"/>
  <c r="F25" i="22"/>
  <c r="G16" i="22" l="1"/>
  <c r="F16" i="22"/>
  <c r="G20" i="28" l="1"/>
  <c r="G11" i="28"/>
  <c r="E19" i="23" l="1"/>
  <c r="D19" i="23"/>
  <c r="C19" i="23"/>
  <c r="D39" i="22"/>
  <c r="D40" i="22" s="1"/>
  <c r="F39" i="20"/>
  <c r="E39" i="20"/>
  <c r="E40" i="20" s="1"/>
  <c r="D39" i="20"/>
  <c r="C16" i="37"/>
  <c r="F19" i="23" l="1"/>
  <c r="C14" i="37"/>
  <c r="C7" i="37"/>
  <c r="C11" i="37"/>
  <c r="C32" i="37" l="1"/>
  <c r="D27" i="21"/>
  <c r="D28" i="22"/>
  <c r="F28" i="20"/>
  <c r="E28" i="20"/>
  <c r="D28" i="20"/>
  <c r="G14" i="28" l="1"/>
  <c r="C95" i="28" l="1"/>
  <c r="G11" i="22" l="1"/>
  <c r="D13" i="19" l="1"/>
  <c r="D39" i="19" s="1"/>
  <c r="C13" i="19"/>
  <c r="C39" i="19" s="1"/>
  <c r="G9" i="28" l="1"/>
  <c r="G11" i="23"/>
  <c r="G12" i="23" l="1"/>
  <c r="F20" i="22" l="1"/>
  <c r="F19" i="22"/>
  <c r="G19" i="22"/>
  <c r="G20" i="22" l="1"/>
  <c r="G13" i="23"/>
  <c r="F11" i="22" l="1"/>
  <c r="D12" i="21" l="1"/>
  <c r="G15" i="23" l="1"/>
  <c r="G17" i="22" l="1"/>
  <c r="E12" i="20"/>
  <c r="F12" i="20"/>
  <c r="G10" i="22"/>
  <c r="E13" i="22" l="1"/>
  <c r="G15" i="28" l="1"/>
  <c r="F17" i="22"/>
  <c r="C28" i="21" l="1"/>
  <c r="G19" i="28" l="1"/>
  <c r="G17" i="28"/>
  <c r="G16" i="28"/>
  <c r="F12" i="21" l="1"/>
  <c r="F9" i="22" l="1"/>
  <c r="D12" i="20" l="1"/>
  <c r="G16" i="23" l="1"/>
  <c r="G26" i="22" l="1"/>
  <c r="F27" i="22"/>
  <c r="F26" i="22" l="1"/>
  <c r="F24" i="22"/>
  <c r="F18" i="22"/>
  <c r="F12" i="22"/>
  <c r="F10" i="22"/>
  <c r="G9" i="22" l="1"/>
  <c r="G12" i="22"/>
  <c r="C13" i="22"/>
  <c r="D13" i="22"/>
  <c r="G18" i="22"/>
  <c r="G27" i="22"/>
  <c r="G24" i="22"/>
  <c r="E12" i="21"/>
  <c r="E28" i="21" s="1"/>
  <c r="F28" i="21"/>
  <c r="C12" i="20"/>
  <c r="C40" i="20" s="1"/>
  <c r="D28" i="21" l="1"/>
</calcChain>
</file>

<file path=xl/sharedStrings.xml><?xml version="1.0" encoding="utf-8"?>
<sst xmlns="http://schemas.openxmlformats.org/spreadsheetml/2006/main" count="411" uniqueCount="210">
  <si>
    <t>LÁNASTOFNANIR O.FL.</t>
  </si>
  <si>
    <t>REKSTRARUPPLÝSINGAR  31.12.2023</t>
  </si>
  <si>
    <t>Hagnaður / tap ársins 2023</t>
  </si>
  <si>
    <r>
      <t xml:space="preserve">Tafla 1 </t>
    </r>
    <r>
      <rPr>
        <b/>
        <vertAlign val="superscript"/>
        <sz val="9"/>
        <rFont val="Segoe UI Semilight"/>
        <family val="2"/>
      </rPr>
      <t>1)</t>
    </r>
  </si>
  <si>
    <t>Í þús.kr.</t>
  </si>
  <si>
    <t xml:space="preserve">Samstæða </t>
  </si>
  <si>
    <t>Móðurfélag</t>
  </si>
  <si>
    <t xml:space="preserve">Uppgjörsaðferð </t>
  </si>
  <si>
    <t>VIÐSKIPTABANKAR:</t>
  </si>
  <si>
    <t xml:space="preserve">Arion banki hf. </t>
  </si>
  <si>
    <t>IFRS</t>
  </si>
  <si>
    <t>Íslandsbanki hf.</t>
  </si>
  <si>
    <r>
      <t xml:space="preserve">Kvika banki hf. </t>
    </r>
    <r>
      <rPr>
        <vertAlign val="superscript"/>
        <sz val="9"/>
        <rFont val="Segoe UI Semilight"/>
        <family val="2"/>
      </rPr>
      <t xml:space="preserve"> </t>
    </r>
  </si>
  <si>
    <t>Landsbankinn hf.</t>
  </si>
  <si>
    <t>Samtals:</t>
  </si>
  <si>
    <t>SPARISJÓÐIR:</t>
  </si>
  <si>
    <t xml:space="preserve">indó sparisjóður hf. </t>
  </si>
  <si>
    <t>Sparisjóður Austurlands hf.</t>
  </si>
  <si>
    <r>
      <t xml:space="preserve">Sparisjóður Höfðhverfinga ses. </t>
    </r>
    <r>
      <rPr>
        <vertAlign val="superscript"/>
        <sz val="9"/>
        <rFont val="Segoe UI Semilight"/>
        <family val="2"/>
      </rPr>
      <t>2)</t>
    </r>
  </si>
  <si>
    <t>Sparisjóður Strandamanna ses.</t>
  </si>
  <si>
    <t>Sparisjóður Suður-Þingeyinga ses.</t>
  </si>
  <si>
    <r>
      <t>LÁNAFYRIRTÆKI:</t>
    </r>
    <r>
      <rPr>
        <sz val="9"/>
        <rFont val="Segoe UI Semilight"/>
        <family val="2"/>
      </rPr>
      <t xml:space="preserve"> </t>
    </r>
  </si>
  <si>
    <t>Byggðastofnun</t>
  </si>
  <si>
    <t xml:space="preserve">Fossar fjárfestingarbanki hf. </t>
  </si>
  <si>
    <t>Lánasjóður sveitarfélaga ohf.</t>
  </si>
  <si>
    <r>
      <t>Teya Iceland hf.</t>
    </r>
    <r>
      <rPr>
        <vertAlign val="superscript"/>
        <sz val="9"/>
        <rFont val="Segoe UI Semilight"/>
        <family val="2"/>
      </rPr>
      <t xml:space="preserve"> </t>
    </r>
  </si>
  <si>
    <t>GREIÐSLUSTOFNANIR:</t>
  </si>
  <si>
    <r>
      <t xml:space="preserve">Blikk hugbúnaðarþjónusta hf. </t>
    </r>
    <r>
      <rPr>
        <vertAlign val="superscript"/>
        <sz val="9"/>
        <rFont val="Segoe UI Semilight"/>
        <family val="2"/>
      </rPr>
      <t>3)</t>
    </r>
  </si>
  <si>
    <r>
      <t xml:space="preserve">Straumur greiðslumiðlun hf. </t>
    </r>
    <r>
      <rPr>
        <vertAlign val="superscript"/>
        <sz val="9"/>
        <rFont val="Segoe UI Semilight"/>
        <family val="2"/>
      </rPr>
      <t>4)</t>
    </r>
  </si>
  <si>
    <t>RAFEYRISFYRIRTÆKI:</t>
  </si>
  <si>
    <r>
      <t>Monerium EMI ehf.</t>
    </r>
    <r>
      <rPr>
        <vertAlign val="superscript"/>
        <sz val="9"/>
        <rFont val="Segoe UI Semilight"/>
        <family val="2"/>
      </rPr>
      <t xml:space="preserve"> </t>
    </r>
  </si>
  <si>
    <r>
      <t xml:space="preserve">Rapyd Europe hf. </t>
    </r>
    <r>
      <rPr>
        <vertAlign val="superscript"/>
        <sz val="9"/>
        <rFont val="Segoe UI Semilight"/>
        <family val="2"/>
      </rPr>
      <t>5)</t>
    </r>
  </si>
  <si>
    <r>
      <t xml:space="preserve">Samtals án dótturfélaga: </t>
    </r>
    <r>
      <rPr>
        <b/>
        <i/>
        <vertAlign val="superscript"/>
        <sz val="9"/>
        <rFont val="Segoe UI Semilight"/>
        <family val="2"/>
      </rPr>
      <t>6)</t>
    </r>
  </si>
  <si>
    <t>1)</t>
  </si>
  <si>
    <t>Blálituðu tölurnar þýða að eingöngu er um móðurfélagsuppgjör að ræða.</t>
  </si>
  <si>
    <t>2)</t>
  </si>
  <si>
    <t xml:space="preserve">Sparisjóður Höfðhverfinga ses. sameinaðist Sparisjóði Höfðhverfinga hf. 24.05.2024. Við samrunann breyttist rekstrarform sparisjóðsins úr sjálfseignarstofnun í hlutafélag. </t>
  </si>
  <si>
    <t>3)</t>
  </si>
  <si>
    <t>Félagið fékk starfsleyfi sem greiðslustofnun 27.10.2023.</t>
  </si>
  <si>
    <t>4)</t>
  </si>
  <si>
    <t>Félagið fékk starfsleyfi sem greiðslustofnun 30.03.2023.</t>
  </si>
  <si>
    <t>5)</t>
  </si>
  <si>
    <t xml:space="preserve">Rapyd Europe hf. sameinaðist Valitor hf. 26.04.2023. Hið sameinaða félag starfar sem rafeyrisfyrirtæki undir heitinu Rapyd Europe hf. </t>
  </si>
  <si>
    <t>6)</t>
  </si>
  <si>
    <t>Straumur greiðlsumiðlun hf., sem er dótturfélag Kviku banka hf., ekki meðtalið.</t>
  </si>
  <si>
    <t>EFNAHAGSUPPLÝSINGAR  31.12.2023</t>
  </si>
  <si>
    <t xml:space="preserve">Eignir samtals  </t>
  </si>
  <si>
    <t>Bókfært eigið fé</t>
  </si>
  <si>
    <r>
      <t>Tafla 2</t>
    </r>
    <r>
      <rPr>
        <b/>
        <vertAlign val="superscript"/>
        <sz val="9"/>
        <rFont val="Segoe UI Semilight"/>
        <family val="2"/>
      </rPr>
      <t xml:space="preserve"> </t>
    </r>
  </si>
  <si>
    <r>
      <t>Samstæða</t>
    </r>
    <r>
      <rPr>
        <b/>
        <vertAlign val="superscript"/>
        <sz val="9"/>
        <rFont val="Segoe UI Semilight"/>
        <family val="2"/>
      </rPr>
      <t xml:space="preserve"> </t>
    </r>
  </si>
  <si>
    <r>
      <t>Móðurfélag</t>
    </r>
    <r>
      <rPr>
        <vertAlign val="superscript"/>
        <sz val="9"/>
        <rFont val="Segoe UI Semilight"/>
        <family val="2"/>
      </rPr>
      <t xml:space="preserve"> </t>
    </r>
  </si>
  <si>
    <t xml:space="preserve">Landsbankinn hf.  </t>
  </si>
  <si>
    <t xml:space="preserve"> </t>
  </si>
  <si>
    <r>
      <t>Sparisjóður Austurlands hf.</t>
    </r>
    <r>
      <rPr>
        <vertAlign val="superscript"/>
        <sz val="9"/>
        <rFont val="Segoe UI Semilight"/>
        <family val="2"/>
      </rPr>
      <t xml:space="preserve"> </t>
    </r>
  </si>
  <si>
    <t>Sparisjóður Höfðhverfinga ses.</t>
  </si>
  <si>
    <t>Fossar fjárfestingarbanki hf.</t>
  </si>
  <si>
    <t>Teya Iceland hf.</t>
  </si>
  <si>
    <t>Blikk hugbúnaðarþjónusta hf.</t>
  </si>
  <si>
    <t xml:space="preserve">Straumur greiðslumiðlun hf. </t>
  </si>
  <si>
    <t xml:space="preserve">Monerium EMI ehf. </t>
  </si>
  <si>
    <t>Rapyd Europe hf.</t>
  </si>
  <si>
    <r>
      <t>Samtals án dótturfélaga:</t>
    </r>
    <r>
      <rPr>
        <b/>
        <i/>
        <vertAlign val="superscript"/>
        <sz val="9"/>
        <rFont val="Segoe UI Semilight"/>
        <family val="2"/>
      </rPr>
      <t xml:space="preserve"> </t>
    </r>
  </si>
  <si>
    <t xml:space="preserve">   </t>
  </si>
  <si>
    <t>Eiginfjár- grunnur 31.12.2023</t>
  </si>
  <si>
    <t xml:space="preserve"> Almennt eigið fé þáttar 1</t>
  </si>
  <si>
    <t>Áhættugrunnur     31.12.2023</t>
  </si>
  <si>
    <t xml:space="preserve">Eiginfjár-hlutfall (%) </t>
  </si>
  <si>
    <t>Þ.a. hlutf. almenns eigin fjár þáttar 1 (%)</t>
  </si>
  <si>
    <t xml:space="preserve">Tafla 3 </t>
  </si>
  <si>
    <r>
      <t xml:space="preserve">Samstæða/
móðurfélag </t>
    </r>
    <r>
      <rPr>
        <b/>
        <vertAlign val="superscript"/>
        <sz val="9"/>
        <rFont val="Segoe UI Semilight"/>
        <family val="2"/>
      </rPr>
      <t>1)</t>
    </r>
  </si>
  <si>
    <t>(CET 1)</t>
  </si>
  <si>
    <t>Samst.</t>
  </si>
  <si>
    <r>
      <t>Arion banki hf.</t>
    </r>
    <r>
      <rPr>
        <vertAlign val="superscript"/>
        <sz val="9"/>
        <rFont val="Segoe UI Semilight"/>
        <family val="2"/>
      </rPr>
      <t xml:space="preserve"> </t>
    </r>
  </si>
  <si>
    <t xml:space="preserve">Landsbankinn hf. </t>
  </si>
  <si>
    <t>Sparisjóður Austurands hf.</t>
  </si>
  <si>
    <t xml:space="preserve">Rapyd Europe hf. </t>
  </si>
  <si>
    <t xml:space="preserve">Um er að ræða samstæðuuppgjör þar sem lánastofnunin er hluti af samstæðu, annars er um móðurfélagsuppgjör að ræða sem eru blálitaðar tölur. </t>
  </si>
  <si>
    <t xml:space="preserve">LÁNASTOFNANIR </t>
  </si>
  <si>
    <t>Útlán til viðskiptavina</t>
  </si>
  <si>
    <t xml:space="preserve">Innlán </t>
  </si>
  <si>
    <r>
      <t>Tafla 4</t>
    </r>
    <r>
      <rPr>
        <b/>
        <vertAlign val="superscript"/>
        <sz val="9"/>
        <rFont val="Segoe UI Semilight"/>
        <family val="2"/>
      </rPr>
      <t xml:space="preserve"> </t>
    </r>
  </si>
  <si>
    <t>Samstæða</t>
  </si>
  <si>
    <t xml:space="preserve">IFRS </t>
  </si>
  <si>
    <r>
      <t>Kvika banki hf.</t>
    </r>
    <r>
      <rPr>
        <vertAlign val="superscript"/>
        <sz val="9"/>
        <rFont val="Segoe UI Semilight"/>
        <family val="2"/>
      </rPr>
      <t xml:space="preserve"> </t>
    </r>
  </si>
  <si>
    <r>
      <t>Landsbankinn hf.</t>
    </r>
    <r>
      <rPr>
        <vertAlign val="superscript"/>
        <sz val="9"/>
        <rFont val="Segoe UI Semilight"/>
        <family val="2"/>
      </rPr>
      <t xml:space="preserve">  </t>
    </r>
  </si>
  <si>
    <t>indó sparisjóður hf.</t>
  </si>
  <si>
    <t xml:space="preserve">Sparisjóður Austurlands hf. </t>
  </si>
  <si>
    <t>Lánastofnanir samtals:</t>
  </si>
  <si>
    <t xml:space="preserve">     </t>
  </si>
  <si>
    <t xml:space="preserve">VERÐBRÉFAFYRIRTÆKI </t>
  </si>
  <si>
    <t>REKSTRAR- OG EFNAHAGSUPPLÝSINGAR  31.12.2023</t>
  </si>
  <si>
    <t xml:space="preserve">Tafla 5 </t>
  </si>
  <si>
    <t>Eignir samtals 31.12.2023</t>
  </si>
  <si>
    <t>Áhættu- grunnur 31.12.2023</t>
  </si>
  <si>
    <t>Eiginfjár- hlutfall (%)</t>
  </si>
  <si>
    <t xml:space="preserve">VERÐBRÉFAFYRIRTÆKI: </t>
  </si>
  <si>
    <t>ACRO verðbréf hf.</t>
  </si>
  <si>
    <t>ALM Verðbréf hf.</t>
  </si>
  <si>
    <t xml:space="preserve">Arctica Finance hf. </t>
  </si>
  <si>
    <t xml:space="preserve">Arev verðbréfafyrirtæki hf. </t>
  </si>
  <si>
    <t>Centra Fyrirtækjaráðgjöf hf.</t>
  </si>
  <si>
    <r>
      <t xml:space="preserve">Íslensk verðbréf hf. </t>
    </r>
    <r>
      <rPr>
        <vertAlign val="superscript"/>
        <sz val="9"/>
        <rFont val="Segoe UI Semilight"/>
        <family val="2"/>
      </rPr>
      <t>1)</t>
    </r>
  </si>
  <si>
    <t>Jöklar-Verðbréf hf.</t>
  </si>
  <si>
    <t>T Plús hf.</t>
  </si>
  <si>
    <t>Um samstæðutölur er að ræða.</t>
  </si>
  <si>
    <t>REKSTRARFÉLÖG VERÐBRÉFASJÓÐA OG REKSTRARAÐILAR SÉRHÆFÐRA SJÓÐA</t>
  </si>
  <si>
    <t>Tafla 6</t>
  </si>
  <si>
    <t xml:space="preserve">REKSTRARFÉLÖG VERÐBRÉFASJÓÐA / LEYFISSKYLDIR REKSTRARAÐILAR SÉRHÆFÐRA SJÓÐA: </t>
  </si>
  <si>
    <t>Eignir                 samtals 31.12.2023</t>
  </si>
  <si>
    <t>Eiginfjár-hlutfall (%)</t>
  </si>
  <si>
    <r>
      <t>A/F Rekstraraðili hf.</t>
    </r>
    <r>
      <rPr>
        <vertAlign val="superscript"/>
        <sz val="9"/>
        <rFont val="Segoe UI Semilight"/>
        <family val="2"/>
      </rPr>
      <t xml:space="preserve"> 1)2)</t>
    </r>
  </si>
  <si>
    <t xml:space="preserve">Akta sjóðir hf. </t>
  </si>
  <si>
    <r>
      <t xml:space="preserve">GAMMA Capital Management hf. </t>
    </r>
    <r>
      <rPr>
        <vertAlign val="superscript"/>
        <sz val="9"/>
        <rFont val="Segoe UI Semilight"/>
        <family val="2"/>
      </rPr>
      <t>1)3)</t>
    </r>
  </si>
  <si>
    <r>
      <t xml:space="preserve">Glymur hf. </t>
    </r>
    <r>
      <rPr>
        <vertAlign val="superscript"/>
        <sz val="9"/>
        <rFont val="Segoe UI Semilight"/>
        <family val="2"/>
      </rPr>
      <t>1) 4) 5)</t>
    </r>
  </si>
  <si>
    <r>
      <t xml:space="preserve"> -</t>
    </r>
    <r>
      <rPr>
        <vertAlign val="superscript"/>
        <sz val="9"/>
        <rFont val="Segoe UI Semilight"/>
        <family val="2"/>
      </rPr>
      <t xml:space="preserve"> 6)</t>
    </r>
  </si>
  <si>
    <r>
      <t xml:space="preserve"> - </t>
    </r>
    <r>
      <rPr>
        <vertAlign val="superscript"/>
        <sz val="9"/>
        <rFont val="Segoe UI Semilight"/>
        <family val="2"/>
      </rPr>
      <t>6)</t>
    </r>
  </si>
  <si>
    <r>
      <t xml:space="preserve">Ísafold Capital Partners hf. </t>
    </r>
    <r>
      <rPr>
        <vertAlign val="superscript"/>
        <sz val="9"/>
        <rFont val="Segoe UI Semilight"/>
        <family val="2"/>
      </rPr>
      <t>1)</t>
    </r>
  </si>
  <si>
    <t>Íslandssjóðir hf.</t>
  </si>
  <si>
    <t xml:space="preserve">ÍV sjóðir hf. </t>
  </si>
  <si>
    <t>Kvika eignastýring hf.</t>
  </si>
  <si>
    <t xml:space="preserve">Landsbréf hf. </t>
  </si>
  <si>
    <r>
      <t xml:space="preserve">SIV eignastýring hf. </t>
    </r>
    <r>
      <rPr>
        <vertAlign val="superscript"/>
        <sz val="9"/>
        <rFont val="Segoe UI Semilight"/>
        <family val="2"/>
      </rPr>
      <t>1) 7)</t>
    </r>
  </si>
  <si>
    <t>Stefnir hf.</t>
  </si>
  <si>
    <r>
      <t xml:space="preserve">Summa Rekstrarfélag hf. </t>
    </r>
    <r>
      <rPr>
        <vertAlign val="superscript"/>
        <sz val="9"/>
        <rFont val="Segoe UI Semilight"/>
        <family val="2"/>
      </rPr>
      <t>1)</t>
    </r>
  </si>
  <si>
    <t>Samtals</t>
  </si>
  <si>
    <t>HEILDAREIGNIR VERÐBRÉFASJÓÐA 31.12.2023</t>
  </si>
  <si>
    <t>Tafla 7</t>
  </si>
  <si>
    <t>Heildareignir 31.12.2023</t>
  </si>
  <si>
    <t>VERÐBRÉFASJÓÐIR:</t>
  </si>
  <si>
    <r>
      <t>Akta sjóðir hf.</t>
    </r>
    <r>
      <rPr>
        <vertAlign val="superscript"/>
        <sz val="9"/>
        <rFont val="Segoe UI Semilight"/>
        <family val="2"/>
      </rPr>
      <t xml:space="preserve"> </t>
    </r>
  </si>
  <si>
    <t>ÍV sjóðir hf.</t>
  </si>
  <si>
    <t xml:space="preserve">Kvika eignastýring hf. </t>
  </si>
  <si>
    <t>Landsbréf hf.</t>
  </si>
  <si>
    <t xml:space="preserve">Stefnir hf. </t>
  </si>
  <si>
    <t>HEILDAREIGNIR SÉRHÆFÐRA SJÓÐA FYRIR ALMENNA FJÁRFESTA OG HEILDAREIGNIR OG HREIN EIGN ANNARRA SÉRHÆFÐRA SJÓÐA 31.12.2023</t>
  </si>
  <si>
    <t>Tafla 8</t>
  </si>
  <si>
    <t>SÉRHÆFÐIR SJÓÐIR FYRIR ALMENNA FJÁRFESTA:</t>
  </si>
  <si>
    <t>A/F Rekstraraðili hf.</t>
  </si>
  <si>
    <t>GAMMA Capital Management hf.</t>
  </si>
  <si>
    <t>Glymur hf.</t>
  </si>
  <si>
    <t>Ísafold Capital Partners hf.</t>
  </si>
  <si>
    <t>SIV eignastýring hf.</t>
  </si>
  <si>
    <t xml:space="preserve">Summa Rekstrarfélag hf. </t>
  </si>
  <si>
    <t>Tafla 9</t>
  </si>
  <si>
    <t xml:space="preserve">AÐRIR SÉRHÆFÐIR SJÓÐIR: </t>
  </si>
  <si>
    <t>Hrein eign 31.12.2023</t>
  </si>
  <si>
    <r>
      <t>Aldir ehf.</t>
    </r>
    <r>
      <rPr>
        <vertAlign val="superscript"/>
        <sz val="9"/>
        <rFont val="Segoe UI Semilight"/>
        <family val="2"/>
      </rPr>
      <t xml:space="preserve"> 8)</t>
    </r>
  </si>
  <si>
    <t>Alfa Framtak ehf.</t>
  </si>
  <si>
    <t>Algildi GP ehf.</t>
  </si>
  <si>
    <t>ALM verðbréf hf.</t>
  </si>
  <si>
    <t>Crowberry Capital GP ehf.</t>
  </si>
  <si>
    <t>Eyrir Venture Management ehf.</t>
  </si>
  <si>
    <r>
      <t xml:space="preserve">Founder Ventures Management ehf. </t>
    </r>
    <r>
      <rPr>
        <vertAlign val="superscript"/>
        <sz val="9"/>
        <rFont val="Segoe UI Semilight"/>
        <family val="2"/>
      </rPr>
      <t>8)</t>
    </r>
  </si>
  <si>
    <t>Frumtak Ventures ehf.</t>
  </si>
  <si>
    <t>Leitar Capital Partners ehf.</t>
  </si>
  <si>
    <r>
      <t xml:space="preserve">MGMT Venture Capital ehf. </t>
    </r>
    <r>
      <rPr>
        <vertAlign val="superscript"/>
        <sz val="9"/>
        <rFont val="Segoe UI Semilight"/>
        <family val="2"/>
      </rPr>
      <t>8)</t>
    </r>
  </si>
  <si>
    <r>
      <rPr>
        <sz val="9"/>
        <rFont val="Segoe UI Semilight"/>
        <family val="2"/>
      </rPr>
      <t xml:space="preserve">Nordic Ignite ehf. </t>
    </r>
    <r>
      <rPr>
        <vertAlign val="superscript"/>
        <sz val="9"/>
        <rFont val="Segoe UI Semilight"/>
        <family val="2"/>
      </rPr>
      <t>8)</t>
    </r>
  </si>
  <si>
    <r>
      <t xml:space="preserve">ORCA Capital Partners ehf. </t>
    </r>
    <r>
      <rPr>
        <vertAlign val="superscript"/>
        <sz val="9"/>
        <rFont val="Segoe UI Semilight"/>
        <family val="2"/>
      </rPr>
      <t>8)</t>
    </r>
  </si>
  <si>
    <t xml:space="preserve">Óðinn Capital ehf. </t>
  </si>
  <si>
    <r>
      <t xml:space="preserve">REC SJÓÐIR ehf. </t>
    </r>
    <r>
      <rPr>
        <vertAlign val="superscript"/>
        <sz val="9"/>
        <rFont val="Segoe UI Semilight"/>
        <family val="2"/>
      </rPr>
      <t>8)</t>
    </r>
  </si>
  <si>
    <t>Seigla eignastýring ehf.</t>
  </si>
  <si>
    <t>Spakur Finance sf.</t>
  </si>
  <si>
    <t>Vex ehf.</t>
  </si>
  <si>
    <t>Viska Digital Assets ehf.</t>
  </si>
  <si>
    <t xml:space="preserve">Samtals: </t>
  </si>
  <si>
    <t>Samtals sérhæfðir sjóðir:</t>
  </si>
  <si>
    <t>Aðeins með leyfi til að reka sérhæfða sjóði.</t>
  </si>
  <si>
    <t>Félagið fékk starfsleyfi sem rekstraraðili sérhæfðra sjóða 20.11.2023.</t>
  </si>
  <si>
    <t>Starfsleyfi félagsins var afturkallað 02.02.2024.</t>
  </si>
  <si>
    <t>Félagið fékk starfsleyfi sem rekstraraðili sérhæfðra sjóða 22.06.2023.</t>
  </si>
  <si>
    <t>Allir sjóðir félagsins færðust yfir til SIV eignastýringar hf. m.v. 31.12.2023.</t>
  </si>
  <si>
    <t>Upplýsingar ekki tiltækar, sbr. neðanmálsgrein 5.</t>
  </si>
  <si>
    <t>7)</t>
  </si>
  <si>
    <t>Félagið fékk starfsleyfi sem rekstraraðili sérhæfðra sjóða 09.06.2023.</t>
  </si>
  <si>
    <t>8)</t>
  </si>
  <si>
    <t>Rekstraraðilar sérhæfðra sjóða sem fengu skráningu á árinu 2023.</t>
  </si>
  <si>
    <t>STARFSMANNAFJÖLDI FJÁRMÁLAFYRIRTÆKJA O.FL.</t>
  </si>
  <si>
    <t>Meðalfjöldi starfsmanna á árinu 2023 (móðurfélög)</t>
  </si>
  <si>
    <t xml:space="preserve">Íslandsbanki hf. </t>
  </si>
  <si>
    <t>Kvika banki hf.</t>
  </si>
  <si>
    <t xml:space="preserve">Sparisjóður Höfðhverfinga ses. </t>
  </si>
  <si>
    <t xml:space="preserve">Sparisjóður Strandamanna ses. </t>
  </si>
  <si>
    <t xml:space="preserve">Sparisjóður Suður-Þingeyinga ses. </t>
  </si>
  <si>
    <t xml:space="preserve">Lánasjóður sveitarfélaga ohf. </t>
  </si>
  <si>
    <t xml:space="preserve">ALM Verðbréf hf. </t>
  </si>
  <si>
    <t xml:space="preserve">Centra Fyrirtækjaráðgjöf hf. </t>
  </si>
  <si>
    <t xml:space="preserve">Íslensk verðbréf hf. </t>
  </si>
  <si>
    <t xml:space="preserve">Jöklar-Verðbréf hf. </t>
  </si>
  <si>
    <t xml:space="preserve">T Plús hf. </t>
  </si>
  <si>
    <t>REKSTRARFÉLÖG VERÐBRÉFASJÓÐA / LEYFISSKYLDIR REKSTRARAÐILAR SÉRHÆFÐRA SJÓÐA:</t>
  </si>
  <si>
    <t xml:space="preserve">A/F Rekstraraðili hf. </t>
  </si>
  <si>
    <t xml:space="preserve">GAMMA Capital Management hf. </t>
  </si>
  <si>
    <t xml:space="preserve">Ísafold Capital Partners hf. </t>
  </si>
  <si>
    <t xml:space="preserve">Íslandssjóðir hf. </t>
  </si>
  <si>
    <t xml:space="preserve">SIV eignastýring hf. </t>
  </si>
  <si>
    <t>AÐRIR AÐILAR:</t>
  </si>
  <si>
    <t xml:space="preserve">Blikk hugbúnaðarþjónusta hf. </t>
  </si>
  <si>
    <t xml:space="preserve">Reiknistofa bankanna hf. </t>
  </si>
  <si>
    <t>Meðalfjöldi starfsmanna fjármálafyrirtækja o.fl. árið 2023:</t>
  </si>
  <si>
    <t>AFGREIÐSLUR VIÐSKIPTABANKA OG SPARISJÓÐA 31.12.2023</t>
  </si>
  <si>
    <t xml:space="preserve">Útibú og afgreiðslustaðir </t>
  </si>
  <si>
    <t xml:space="preserve">VIÐSKIPTABANKAR </t>
  </si>
  <si>
    <t xml:space="preserve">Útibú og afgreiðslustaðir á höfuðborgarsvæðinu </t>
  </si>
  <si>
    <t xml:space="preserve">Útibú og afgreiðslustaðir utan höfuðborgarsvæðisins </t>
  </si>
  <si>
    <t xml:space="preserve">Kvika banki hf. </t>
  </si>
  <si>
    <t xml:space="preserve">  SPARISJÓÐIR </t>
  </si>
  <si>
    <t xml:space="preserve">Viðskiptabankar og sparisjóðir, samtals: </t>
  </si>
  <si>
    <t xml:space="preserve">Hraðbankaafgreiðslur </t>
  </si>
  <si>
    <t>Arion banki hf.</t>
  </si>
  <si>
    <t xml:space="preserve">Sparisjóðir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</si>
</sst>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64" formatCode="_-* #,##0\ _k_r_._-;\-* #,##0\ _k_r_._-;_-* &quot;-&quot;\ _k_r_._-;_-@_-"/>
    <numFmt numFmtId="165" formatCode="0.0"/>
    <numFmt numFmtId="166" formatCode="#,##0.0"/>
    <numFmt numFmtId="167" formatCode="#,##0.0000"/>
    <numFmt numFmtId="168" formatCode="General_)"/>
    <numFmt numFmtId="169" formatCode="#,##0.0_);\(#,##0.0\)"/>
    <numFmt numFmtId="170" formatCode="0_)"/>
  </numFmts>
  <fonts count="80">
    <font>
      <sz val="10"/>
      <name val="Arial"/>
    </font>
    <font>
      <sz val="11"/>
      <color theme="1"/>
      <name val="Calibri"/>
      <family val="2"/>
      <scheme val="minor"/>
    </font>
    <font>
      <sz val="10"/>
      <name val="Times New Roman"/>
      <family val="1"/>
    </font>
    <font>
      <sz val="8"/>
      <name val="Times New Roman"/>
      <family val="1"/>
    </font>
    <font>
      <b/>
      <sz val="14"/>
      <name val="Times New Roman"/>
      <family val="1"/>
    </font>
    <font>
      <i/>
      <sz val="10"/>
      <name val="Times New Roman"/>
      <family val="1"/>
    </font>
    <font>
      <sz val="10"/>
      <name val="Arial"/>
      <family val="2"/>
    </font>
    <font>
      <sz val="10"/>
      <name val="Arial"/>
      <family val="2"/>
    </font>
    <font>
      <sz val="10"/>
      <color rgb="FFFF0000"/>
      <name val="Times New Roman"/>
      <family val="1"/>
    </font>
    <font>
      <b/>
      <sz val="14"/>
      <name val="Arial"/>
      <family val="2"/>
    </font>
    <font>
      <b/>
      <sz val="9"/>
      <name val="Arial"/>
      <family val="2"/>
    </font>
    <font>
      <b/>
      <sz val="10"/>
      <name val="Arial"/>
      <family val="2"/>
    </font>
    <font>
      <sz val="10"/>
      <color rgb="FFFF0000"/>
      <name val="Arial"/>
      <family val="2"/>
    </font>
    <font>
      <b/>
      <sz val="11"/>
      <name val="Arial"/>
      <family val="2"/>
    </font>
    <font>
      <i/>
      <sz val="9"/>
      <name val="Arial"/>
      <family val="2"/>
    </font>
    <font>
      <sz val="9.5"/>
      <name val="Arial"/>
      <family val="2"/>
    </font>
    <font>
      <sz val="9"/>
      <name val="Times New Roman"/>
      <family val="1"/>
    </font>
    <font>
      <i/>
      <sz val="9"/>
      <color rgb="FFFF0000"/>
      <name val="Arial"/>
      <family val="2"/>
    </font>
    <font>
      <sz val="9"/>
      <color rgb="FFFF0000"/>
      <name val="Arial"/>
      <family val="2"/>
    </font>
    <font>
      <sz val="9"/>
      <name val="Cambria"/>
      <family val="1"/>
      <scheme val="major"/>
    </font>
    <font>
      <sz val="10"/>
      <name val="Cambria"/>
      <family val="1"/>
      <scheme val="major"/>
    </font>
    <font>
      <i/>
      <sz val="9"/>
      <name val="Cambria"/>
      <family val="1"/>
      <scheme val="major"/>
    </font>
    <font>
      <sz val="10"/>
      <color rgb="FFFF0000"/>
      <name val="Cambria"/>
      <family val="1"/>
      <scheme val="major"/>
    </font>
    <font>
      <b/>
      <sz val="10"/>
      <name val="Cambria"/>
      <family val="1"/>
      <scheme val="major"/>
    </font>
    <font>
      <sz val="9.5"/>
      <name val="Cambria"/>
      <family val="1"/>
      <scheme val="major"/>
    </font>
    <font>
      <i/>
      <sz val="10"/>
      <color rgb="FFFF0000"/>
      <name val="Cambria"/>
      <family val="1"/>
      <scheme val="major"/>
    </font>
    <font>
      <b/>
      <sz val="12"/>
      <name val="Cambria"/>
      <family val="1"/>
      <scheme val="major"/>
    </font>
    <font>
      <sz val="11"/>
      <color theme="1"/>
      <name val="Arial"/>
      <family val="2"/>
    </font>
    <font>
      <sz val="12"/>
      <name val="Cambria"/>
      <family val="1"/>
      <scheme val="major"/>
    </font>
    <font>
      <sz val="10"/>
      <name val="Courier"/>
      <family val="3"/>
    </font>
    <font>
      <b/>
      <sz val="12"/>
      <name val="Arial"/>
      <family val="2"/>
    </font>
    <font>
      <i/>
      <sz val="8"/>
      <name val="Cambria"/>
      <family val="1"/>
      <scheme val="major"/>
    </font>
    <font>
      <sz val="8"/>
      <name val="Cambria"/>
      <family val="1"/>
      <scheme val="major"/>
    </font>
    <font>
      <sz val="11"/>
      <name val="Calibri"/>
      <family val="2"/>
      <scheme val="minor"/>
    </font>
    <font>
      <sz val="9.5"/>
      <name val="Times New Roman"/>
      <family val="1"/>
    </font>
    <font>
      <i/>
      <sz val="9"/>
      <name val="Times New Roman"/>
      <family val="1"/>
    </font>
    <font>
      <sz val="9"/>
      <color rgb="FFFF0000"/>
      <name val="Times New Roman"/>
      <family val="1"/>
    </font>
    <font>
      <i/>
      <sz val="9"/>
      <color rgb="FFFF0000"/>
      <name val="Times New Roman"/>
      <family val="1"/>
    </font>
    <font>
      <b/>
      <sz val="11"/>
      <name val="Times New Roman"/>
      <family val="1"/>
    </font>
    <font>
      <b/>
      <sz val="10"/>
      <name val="Times New Roman"/>
      <family val="1"/>
    </font>
    <font>
      <sz val="11"/>
      <color theme="1"/>
      <name val="Times New Roman"/>
      <family val="1"/>
    </font>
    <font>
      <sz val="11"/>
      <color rgb="FF000000"/>
      <name val="Calibri"/>
      <family val="2"/>
    </font>
    <font>
      <sz val="11"/>
      <color rgb="FFFF0000"/>
      <name val="Calibri"/>
      <family val="2"/>
      <scheme val="minor"/>
    </font>
    <font>
      <sz val="10"/>
      <color rgb="FFC00000"/>
      <name val="Times New Roman"/>
      <family val="1"/>
    </font>
    <font>
      <sz val="8"/>
      <name val="Arial"/>
      <family val="2"/>
    </font>
    <font>
      <b/>
      <sz val="10"/>
      <color rgb="FFFF0000"/>
      <name val="Times New Roman"/>
      <family val="1"/>
    </font>
    <font>
      <sz val="11"/>
      <color theme="1"/>
      <name val="Segoe UI Semilight"/>
      <family val="2"/>
    </font>
    <font>
      <b/>
      <sz val="14"/>
      <name val="Segoe UI Semilight"/>
      <family val="2"/>
    </font>
    <font>
      <b/>
      <sz val="12"/>
      <name val="Segoe UI Semilight"/>
      <family val="2"/>
    </font>
    <font>
      <sz val="9"/>
      <name val="Segoe UI Semilight"/>
      <family val="2"/>
    </font>
    <font>
      <b/>
      <sz val="9"/>
      <name val="Segoe UI Semilight"/>
      <family val="2"/>
    </font>
    <font>
      <b/>
      <i/>
      <sz val="9"/>
      <name val="Segoe UI Semilight"/>
      <family val="2"/>
    </font>
    <font>
      <b/>
      <i/>
      <vertAlign val="superscript"/>
      <sz val="9"/>
      <name val="Segoe UI Semilight"/>
      <family val="2"/>
    </font>
    <font>
      <i/>
      <sz val="9"/>
      <name val="Segoe UI Semilight"/>
      <family val="2"/>
    </font>
    <font>
      <sz val="9.5"/>
      <name val="Segoe UI Semilight"/>
      <family val="2"/>
    </font>
    <font>
      <sz val="10"/>
      <name val="Segoe UI Semilight"/>
      <family val="2"/>
    </font>
    <font>
      <sz val="10"/>
      <color rgb="FFFF0000"/>
      <name val="Segoe UI Semilight"/>
      <family val="2"/>
    </font>
    <font>
      <vertAlign val="superscript"/>
      <sz val="9"/>
      <name val="Segoe UI Semilight"/>
      <family val="2"/>
    </font>
    <font>
      <b/>
      <sz val="10"/>
      <name val="Segoe UI Semilight"/>
      <family val="2"/>
    </font>
    <font>
      <b/>
      <sz val="10"/>
      <color rgb="FFFF0000"/>
      <name val="Segoe UI Semilight"/>
      <family val="2"/>
    </font>
    <font>
      <b/>
      <sz val="14"/>
      <color theme="0"/>
      <name val="Segoe UI Semilight"/>
      <family val="2"/>
    </font>
    <font>
      <b/>
      <sz val="14"/>
      <color theme="1"/>
      <name val="Segoe UI Semilight"/>
      <family val="2"/>
    </font>
    <font>
      <sz val="9"/>
      <color rgb="FFFF0000"/>
      <name val="Segoe UI Semilight"/>
      <family val="2"/>
    </font>
    <font>
      <i/>
      <sz val="10"/>
      <name val="Segoe UI Semilight"/>
      <family val="2"/>
    </font>
    <font>
      <sz val="8"/>
      <name val="Segoe UI Semilight"/>
      <family val="2"/>
    </font>
    <font>
      <b/>
      <sz val="9"/>
      <color rgb="FFFF0000"/>
      <name val="Segoe UI Semilight"/>
      <family val="2"/>
    </font>
    <font>
      <b/>
      <sz val="11"/>
      <name val="Segoe UI Semilight"/>
      <family val="2"/>
    </font>
    <font>
      <sz val="10"/>
      <color rgb="FFC00000"/>
      <name val="Segoe UI Semilight"/>
      <family val="2"/>
    </font>
    <font>
      <i/>
      <sz val="9"/>
      <color rgb="FFFF0000"/>
      <name val="Segoe UI Semilight"/>
      <family val="2"/>
    </font>
    <font>
      <sz val="11"/>
      <name val="Segoe UI Semilight"/>
      <family val="2"/>
    </font>
    <font>
      <b/>
      <sz val="11"/>
      <color rgb="FFFF0000"/>
      <name val="Segoe UI Semilight"/>
      <family val="2"/>
    </font>
    <font>
      <sz val="11"/>
      <color rgb="FF000000"/>
      <name val="Segoe UI Semilight"/>
      <family val="2"/>
    </font>
    <font>
      <sz val="12"/>
      <color rgb="FF000000"/>
      <name val="Segoe UI Semilight"/>
      <family val="2"/>
    </font>
    <font>
      <b/>
      <sz val="12"/>
      <color rgb="FF000000"/>
      <name val="Segoe UI Semilight"/>
      <family val="2"/>
    </font>
    <font>
      <b/>
      <sz val="11"/>
      <color rgb="FF000000"/>
      <name val="Segoe UI Semilight"/>
      <family val="2"/>
    </font>
    <font>
      <sz val="12"/>
      <color rgb="FFFF0000"/>
      <name val="Segoe UI Semilight"/>
      <family val="2"/>
    </font>
    <font>
      <sz val="8"/>
      <color rgb="FF000000"/>
      <name val="Segoe UI Semilight"/>
      <family val="2"/>
    </font>
    <font>
      <b/>
      <sz val="11"/>
      <color theme="1"/>
      <name val="Segoe UI Semilight"/>
      <family val="2"/>
    </font>
    <font>
      <sz val="9"/>
      <color rgb="FF345C8C"/>
      <name val="Segoe UI Semilight"/>
      <family val="2"/>
    </font>
    <font>
      <b/>
      <vertAlign val="superscript"/>
      <sz val="9"/>
      <name val="Segoe UI Semilight"/>
      <family val="2"/>
    </font>
  </fonts>
  <fills count="4">
    <fill>
      <patternFill patternType="none"/>
    </fill>
    <fill>
      <patternFill patternType="gray125"/>
    </fill>
    <fill>
      <patternFill patternType="solid">
        <fgColor rgb="FFAFAFB4"/>
        <bgColor indexed="64"/>
      </patternFill>
    </fill>
    <fill>
      <patternFill patternType="solid">
        <fgColor theme="0"/>
        <bgColor indexed="64"/>
      </patternFill>
    </fill>
  </fills>
  <borders count="24">
    <border>
      <left/>
      <right/>
      <top/>
      <bottom/>
      <diagonal/>
    </border>
    <border>
      <left/>
      <right/>
      <top style="hair">
        <color indexed="64"/>
      </top>
      <bottom/>
      <diagonal/>
    </border>
    <border>
      <left/>
      <right/>
      <top/>
      <bottom style="hair">
        <color indexed="64"/>
      </bottom>
      <diagonal/>
    </border>
    <border>
      <left style="hair">
        <color indexed="64"/>
      </left>
      <right style="hair">
        <color indexed="64"/>
      </right>
      <top/>
      <bottom style="hair">
        <color indexed="64"/>
      </bottom>
      <diagonal/>
    </border>
    <border>
      <left/>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top/>
      <bottom style="hair">
        <color indexed="64"/>
      </bottom>
      <diagonal/>
    </border>
    <border>
      <left/>
      <right style="hair">
        <color indexed="64"/>
      </right>
      <top style="hair">
        <color indexed="64"/>
      </top>
      <bottom style="hair">
        <color indexed="64"/>
      </bottom>
      <diagonal/>
    </border>
    <border>
      <left/>
      <right style="hair">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hair">
        <color indexed="64"/>
      </right>
      <top style="hair">
        <color indexed="64"/>
      </top>
      <bottom/>
      <diagonal/>
    </border>
    <border>
      <left/>
      <right/>
      <top style="thin">
        <color indexed="64"/>
      </top>
      <bottom/>
      <diagonal/>
    </border>
    <border>
      <left/>
      <right/>
      <top/>
      <bottom style="thin">
        <color indexed="64"/>
      </bottom>
      <diagonal/>
    </border>
    <border>
      <left style="thin">
        <color indexed="64"/>
      </left>
      <right/>
      <top style="hair">
        <color indexed="64"/>
      </top>
      <bottom style="hair">
        <color indexed="64"/>
      </bottom>
      <diagonal/>
    </border>
    <border>
      <left/>
      <right style="thin">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right/>
      <top style="thin">
        <color indexed="64"/>
      </top>
      <bottom style="thin">
        <color indexed="64"/>
      </bottom>
      <diagonal/>
    </border>
    <border>
      <left style="thin">
        <color indexed="64"/>
      </left>
      <right style="thin">
        <color indexed="64"/>
      </right>
      <top style="hair">
        <color indexed="64"/>
      </top>
      <bottom style="thin">
        <color indexed="64"/>
      </bottom>
      <diagonal/>
    </border>
    <border>
      <left/>
      <right style="thin">
        <color indexed="64"/>
      </right>
      <top/>
      <bottom style="thin">
        <color indexed="64"/>
      </bottom>
      <diagonal/>
    </border>
  </borders>
  <cellStyleXfs count="17">
    <xf numFmtId="0" fontId="0" fillId="0" borderId="0"/>
    <xf numFmtId="0" fontId="6" fillId="0" borderId="0"/>
    <xf numFmtId="164" fontId="7" fillId="0" borderId="0" applyFont="0" applyFill="0" applyBorder="0" applyAlignment="0" applyProtection="0"/>
    <xf numFmtId="164"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0" fontId="6" fillId="0" borderId="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0" fontId="1" fillId="0" borderId="0"/>
    <xf numFmtId="168" fontId="29" fillId="0" borderId="0"/>
    <xf numFmtId="38" fontId="2" fillId="0" borderId="0" applyFont="0" applyFill="0" applyBorder="0" applyAlignment="0" applyProtection="0"/>
    <xf numFmtId="0" fontId="6" fillId="0" borderId="0"/>
  </cellStyleXfs>
  <cellXfs count="359">
    <xf numFmtId="0" fontId="0" fillId="0" borderId="0" xfId="0"/>
    <xf numFmtId="0" fontId="4" fillId="0" borderId="0" xfId="1" applyFont="1"/>
    <xf numFmtId="0" fontId="2" fillId="0" borderId="0" xfId="1" applyFont="1"/>
    <xf numFmtId="3" fontId="2" fillId="0" borderId="0" xfId="1" applyNumberFormat="1" applyFont="1"/>
    <xf numFmtId="0" fontId="5" fillId="0" borderId="0" xfId="1" applyFont="1"/>
    <xf numFmtId="167" fontId="2" fillId="0" borderId="0" xfId="1" applyNumberFormat="1" applyFont="1"/>
    <xf numFmtId="0" fontId="3" fillId="0" borderId="0" xfId="1" applyFont="1"/>
    <xf numFmtId="0" fontId="6" fillId="0" borderId="0" xfId="1"/>
    <xf numFmtId="0" fontId="10" fillId="0" borderId="0" xfId="1" applyFont="1" applyAlignment="1">
      <alignment vertical="justify"/>
    </xf>
    <xf numFmtId="3" fontId="6" fillId="0" borderId="0" xfId="1" applyNumberFormat="1"/>
    <xf numFmtId="0" fontId="12" fillId="0" borderId="0" xfId="1" applyFont="1"/>
    <xf numFmtId="0" fontId="13" fillId="0" borderId="0" xfId="1" applyFont="1" applyAlignment="1">
      <alignment horizontal="center" vertical="justify"/>
    </xf>
    <xf numFmtId="0" fontId="9" fillId="0" borderId="0" xfId="1" applyFont="1"/>
    <xf numFmtId="0" fontId="15" fillId="0" borderId="0" xfId="1" applyFont="1"/>
    <xf numFmtId="0" fontId="16" fillId="0" borderId="0" xfId="1" applyFont="1"/>
    <xf numFmtId="2" fontId="2" fillId="0" borderId="0" xfId="1" applyNumberFormat="1" applyFont="1"/>
    <xf numFmtId="0" fontId="18" fillId="0" borderId="0" xfId="1" applyFont="1"/>
    <xf numFmtId="0" fontId="8" fillId="0" borderId="0" xfId="1" applyFont="1"/>
    <xf numFmtId="0" fontId="14" fillId="0" borderId="0" xfId="1" applyFont="1"/>
    <xf numFmtId="0" fontId="17" fillId="0" borderId="0" xfId="1" applyFont="1"/>
    <xf numFmtId="0" fontId="19" fillId="0" borderId="0" xfId="1" applyFont="1"/>
    <xf numFmtId="0" fontId="20" fillId="0" borderId="0" xfId="1" applyFont="1"/>
    <xf numFmtId="0" fontId="21" fillId="0" borderId="0" xfId="1" applyFont="1" applyAlignment="1">
      <alignment horizontal="right"/>
    </xf>
    <xf numFmtId="0" fontId="24" fillId="0" borderId="0" xfId="1" applyFont="1"/>
    <xf numFmtId="0" fontId="25" fillId="0" borderId="0" xfId="1" applyFont="1"/>
    <xf numFmtId="0" fontId="27" fillId="0" borderId="0" xfId="13" applyFont="1"/>
    <xf numFmtId="169" fontId="26" fillId="0" borderId="0" xfId="14" applyNumberFormat="1" applyFont="1"/>
    <xf numFmtId="169" fontId="30" fillId="0" borderId="0" xfId="14" applyNumberFormat="1" applyFont="1"/>
    <xf numFmtId="168" fontId="2" fillId="0" borderId="0" xfId="14" applyFont="1"/>
    <xf numFmtId="168" fontId="20" fillId="0" borderId="0" xfId="14" applyFont="1"/>
    <xf numFmtId="169" fontId="6" fillId="0" borderId="0" xfId="14" applyNumberFormat="1" applyFont="1"/>
    <xf numFmtId="169" fontId="2" fillId="0" borderId="0" xfId="14" applyNumberFormat="1" applyFont="1"/>
    <xf numFmtId="49" fontId="23" fillId="0" borderId="0" xfId="14" applyNumberFormat="1" applyFont="1"/>
    <xf numFmtId="49" fontId="11" fillId="0" borderId="0" xfId="14" applyNumberFormat="1" applyFont="1"/>
    <xf numFmtId="49" fontId="23" fillId="0" borderId="0" xfId="14" applyNumberFormat="1" applyFont="1" applyAlignment="1">
      <alignment horizontal="center"/>
    </xf>
    <xf numFmtId="169" fontId="28" fillId="0" borderId="0" xfId="14" applyNumberFormat="1" applyFont="1"/>
    <xf numFmtId="168" fontId="6" fillId="0" borderId="0" xfId="14" applyFont="1"/>
    <xf numFmtId="168" fontId="29" fillId="0" borderId="0" xfId="14"/>
    <xf numFmtId="0" fontId="29" fillId="0" borderId="0" xfId="14" applyNumberFormat="1"/>
    <xf numFmtId="169" fontId="31" fillId="0" borderId="0" xfId="14" applyNumberFormat="1" applyFont="1" applyAlignment="1" applyProtection="1">
      <alignment horizontal="left"/>
      <protection locked="0"/>
    </xf>
    <xf numFmtId="169" fontId="25" fillId="0" borderId="0" xfId="14" applyNumberFormat="1" applyFont="1" applyAlignment="1" applyProtection="1">
      <alignment horizontal="left"/>
      <protection locked="0"/>
    </xf>
    <xf numFmtId="168" fontId="22" fillId="0" borderId="0" xfId="14" applyFont="1"/>
    <xf numFmtId="168" fontId="23" fillId="0" borderId="0" xfId="14" applyFont="1" applyAlignment="1">
      <alignment horizontal="right"/>
    </xf>
    <xf numFmtId="38" fontId="6" fillId="0" borderId="0" xfId="15" applyFont="1"/>
    <xf numFmtId="168" fontId="20" fillId="0" borderId="0" xfId="14" applyFont="1" applyAlignment="1" applyProtection="1">
      <alignment horizontal="right"/>
      <protection locked="0"/>
    </xf>
    <xf numFmtId="168" fontId="31" fillId="0" borderId="0" xfId="14" applyFont="1"/>
    <xf numFmtId="168" fontId="32" fillId="0" borderId="0" xfId="14" applyFont="1"/>
    <xf numFmtId="0" fontId="1" fillId="0" borderId="0" xfId="13"/>
    <xf numFmtId="0" fontId="33" fillId="0" borderId="0" xfId="13" applyFont="1"/>
    <xf numFmtId="0" fontId="34" fillId="0" borderId="0" xfId="1" applyFont="1"/>
    <xf numFmtId="0" fontId="16" fillId="2" borderId="0" xfId="1" applyFont="1" applyFill="1"/>
    <xf numFmtId="0" fontId="35" fillId="0" borderId="0" xfId="1" applyFont="1"/>
    <xf numFmtId="0" fontId="36" fillId="0" borderId="0" xfId="1" applyFont="1"/>
    <xf numFmtId="0" fontId="35" fillId="0" borderId="0" xfId="1" applyFont="1" applyAlignment="1">
      <alignment horizontal="right"/>
    </xf>
    <xf numFmtId="0" fontId="37" fillId="0" borderId="0" xfId="1" applyFont="1"/>
    <xf numFmtId="0" fontId="2" fillId="0" borderId="0" xfId="0" applyFont="1"/>
    <xf numFmtId="0" fontId="38" fillId="0" borderId="0" xfId="1" applyFont="1"/>
    <xf numFmtId="168" fontId="39" fillId="0" borderId="0" xfId="14" applyFont="1"/>
    <xf numFmtId="168" fontId="8" fillId="0" borderId="0" xfId="14" applyFont="1"/>
    <xf numFmtId="0" fontId="40" fillId="0" borderId="0" xfId="13" applyFont="1"/>
    <xf numFmtId="0" fontId="3" fillId="0" borderId="0" xfId="13" applyFont="1"/>
    <xf numFmtId="0" fontId="22" fillId="0" borderId="0" xfId="1" applyFont="1"/>
    <xf numFmtId="0" fontId="37" fillId="0" borderId="0" xfId="1" applyFont="1" applyAlignment="1">
      <alignment horizontal="right" vertical="top"/>
    </xf>
    <xf numFmtId="0" fontId="37" fillId="0" borderId="0" xfId="1" applyFont="1" applyAlignment="1">
      <alignment vertical="top"/>
    </xf>
    <xf numFmtId="0" fontId="17" fillId="0" borderId="0" xfId="1" applyFont="1" applyAlignment="1">
      <alignment vertical="top"/>
    </xf>
    <xf numFmtId="0" fontId="8" fillId="3" borderId="0" xfId="1" applyFont="1" applyFill="1"/>
    <xf numFmtId="0" fontId="2" fillId="3" borderId="0" xfId="1" applyFont="1" applyFill="1"/>
    <xf numFmtId="0" fontId="37" fillId="3" borderId="0" xfId="1" applyFont="1" applyFill="1" applyAlignment="1">
      <alignment horizontal="right" vertical="top"/>
    </xf>
    <xf numFmtId="0" fontId="37" fillId="3" borderId="0" xfId="1" applyFont="1" applyFill="1" applyAlignment="1">
      <alignment vertical="top"/>
    </xf>
    <xf numFmtId="0" fontId="17" fillId="3" borderId="0" xfId="1" applyFont="1" applyFill="1" applyAlignment="1">
      <alignment vertical="top"/>
    </xf>
    <xf numFmtId="0" fontId="42" fillId="0" borderId="0" xfId="13" applyFont="1"/>
    <xf numFmtId="0" fontId="43" fillId="0" borderId="0" xfId="0" applyFont="1"/>
    <xf numFmtId="16" fontId="2" fillId="0" borderId="0" xfId="1" applyNumberFormat="1" applyFont="1"/>
    <xf numFmtId="0" fontId="39" fillId="0" borderId="0" xfId="1" applyFont="1"/>
    <xf numFmtId="0" fontId="8" fillId="0" borderId="0" xfId="1" applyFont="1" applyAlignment="1">
      <alignment vertical="top"/>
    </xf>
    <xf numFmtId="0" fontId="6" fillId="0" borderId="0" xfId="0" applyFont="1"/>
    <xf numFmtId="0" fontId="35" fillId="3" borderId="0" xfId="1" applyFont="1" applyFill="1" applyAlignment="1">
      <alignment horizontal="right"/>
    </xf>
    <xf numFmtId="0" fontId="6" fillId="3" borderId="0" xfId="0" applyFont="1" applyFill="1"/>
    <xf numFmtId="0" fontId="37" fillId="3" borderId="0" xfId="1" applyFont="1" applyFill="1"/>
    <xf numFmtId="0" fontId="0" fillId="3" borderId="0" xfId="0" applyFill="1"/>
    <xf numFmtId="0" fontId="2" fillId="0" borderId="0" xfId="1" applyFont="1" applyAlignment="1">
      <alignment vertical="top"/>
    </xf>
    <xf numFmtId="0" fontId="45" fillId="0" borderId="0" xfId="1" applyFont="1"/>
    <xf numFmtId="0" fontId="46" fillId="0" borderId="0" xfId="13" applyFont="1"/>
    <xf numFmtId="0" fontId="49" fillId="0" borderId="0" xfId="1" applyFont="1"/>
    <xf numFmtId="0" fontId="51" fillId="0" borderId="0" xfId="1" applyFont="1" applyAlignment="1">
      <alignment horizontal="center"/>
    </xf>
    <xf numFmtId="0" fontId="50" fillId="0" borderId="0" xfId="1" applyFont="1"/>
    <xf numFmtId="3" fontId="49" fillId="2" borderId="0" xfId="1" applyNumberFormat="1" applyFont="1" applyFill="1"/>
    <xf numFmtId="3" fontId="49" fillId="0" borderId="0" xfId="1" applyNumberFormat="1" applyFont="1"/>
    <xf numFmtId="0" fontId="53" fillId="0" borderId="0" xfId="1" applyFont="1"/>
    <xf numFmtId="0" fontId="54" fillId="0" borderId="0" xfId="1" applyFont="1"/>
    <xf numFmtId="0" fontId="55" fillId="0" borderId="0" xfId="1" applyFont="1"/>
    <xf numFmtId="0" fontId="49" fillId="0" borderId="4" xfId="1" applyFont="1" applyBorder="1" applyAlignment="1">
      <alignment vertical="center"/>
    </xf>
    <xf numFmtId="37" fontId="49" fillId="2" borderId="10" xfId="1" applyNumberFormat="1" applyFont="1" applyFill="1" applyBorder="1"/>
    <xf numFmtId="37" fontId="49" fillId="0" borderId="18" xfId="1" applyNumberFormat="1" applyFont="1" applyBorder="1"/>
    <xf numFmtId="0" fontId="56" fillId="0" borderId="0" xfId="1" applyFont="1"/>
    <xf numFmtId="37" fontId="49" fillId="2" borderId="12" xfId="1" applyNumberFormat="1" applyFont="1" applyFill="1" applyBorder="1"/>
    <xf numFmtId="37" fontId="49" fillId="0" borderId="12" xfId="1" applyNumberFormat="1" applyFont="1" applyBorder="1"/>
    <xf numFmtId="0" fontId="53" fillId="0" borderId="2" xfId="1" applyFont="1" applyBorder="1" applyAlignment="1">
      <alignment horizontal="center"/>
    </xf>
    <xf numFmtId="3" fontId="55" fillId="0" borderId="0" xfId="1" applyNumberFormat="1" applyFont="1"/>
    <xf numFmtId="0" fontId="49" fillId="0" borderId="2" xfId="1" applyFont="1" applyBorder="1" applyAlignment="1">
      <alignment vertical="center" wrapText="1"/>
    </xf>
    <xf numFmtId="0" fontId="50" fillId="0" borderId="4" xfId="1" applyFont="1" applyBorder="1" applyAlignment="1">
      <alignment horizontal="right" vertical="center"/>
    </xf>
    <xf numFmtId="37" fontId="50" fillId="2" borderId="12" xfId="1" applyNumberFormat="1" applyFont="1" applyFill="1" applyBorder="1"/>
    <xf numFmtId="37" fontId="50" fillId="0" borderId="12" xfId="1" applyNumberFormat="1" applyFont="1" applyBorder="1"/>
    <xf numFmtId="3" fontId="49" fillId="2" borderId="11" xfId="1" applyNumberFormat="1" applyFont="1" applyFill="1" applyBorder="1"/>
    <xf numFmtId="3" fontId="53" fillId="0" borderId="13" xfId="1" applyNumberFormat="1" applyFont="1" applyBorder="1"/>
    <xf numFmtId="0" fontId="49" fillId="0" borderId="0" xfId="1" applyFont="1" applyAlignment="1">
      <alignment horizontal="center"/>
    </xf>
    <xf numFmtId="3" fontId="53" fillId="2" borderId="12" xfId="1" applyNumberFormat="1" applyFont="1" applyFill="1" applyBorder="1"/>
    <xf numFmtId="3" fontId="53" fillId="0" borderId="12" xfId="1" applyNumberFormat="1" applyFont="1" applyBorder="1"/>
    <xf numFmtId="0" fontId="49" fillId="0" borderId="2" xfId="1" applyFont="1" applyBorder="1" applyAlignment="1">
      <alignment horizontal="center"/>
    </xf>
    <xf numFmtId="0" fontId="55" fillId="0" borderId="0" xfId="0" applyFont="1"/>
    <xf numFmtId="0" fontId="49" fillId="0" borderId="4" xfId="1" applyFont="1" applyBorder="1" applyAlignment="1">
      <alignment vertical="center" wrapText="1"/>
    </xf>
    <xf numFmtId="3" fontId="53" fillId="2" borderId="10" xfId="1" applyNumberFormat="1" applyFont="1" applyFill="1" applyBorder="1"/>
    <xf numFmtId="3" fontId="49" fillId="0" borderId="12" xfId="1" applyNumberFormat="1" applyFont="1" applyBorder="1"/>
    <xf numFmtId="3" fontId="50" fillId="2" borderId="10" xfId="1" applyNumberFormat="1" applyFont="1" applyFill="1" applyBorder="1"/>
    <xf numFmtId="0" fontId="49" fillId="0" borderId="4" xfId="1" applyFont="1" applyBorder="1" applyAlignment="1">
      <alignment horizontal="center"/>
    </xf>
    <xf numFmtId="0" fontId="49" fillId="0" borderId="0" xfId="1" applyFont="1" applyAlignment="1">
      <alignment horizontal="right"/>
    </xf>
    <xf numFmtId="164" fontId="53" fillId="2" borderId="13" xfId="2" applyFont="1" applyFill="1" applyBorder="1"/>
    <xf numFmtId="0" fontId="51" fillId="2" borderId="12" xfId="1" applyFont="1" applyFill="1" applyBorder="1" applyAlignment="1">
      <alignment vertical="top" wrapText="1"/>
    </xf>
    <xf numFmtId="0" fontId="56" fillId="3" borderId="0" xfId="1" applyFont="1" applyFill="1"/>
    <xf numFmtId="0" fontId="55" fillId="3" borderId="0" xfId="1" applyFont="1" applyFill="1"/>
    <xf numFmtId="0" fontId="58" fillId="0" borderId="0" xfId="1" applyFont="1"/>
    <xf numFmtId="0" fontId="59" fillId="0" borderId="0" xfId="1" applyFont="1" applyAlignment="1">
      <alignment vertical="top"/>
    </xf>
    <xf numFmtId="0" fontId="50" fillId="0" borderId="4" xfId="1" applyFont="1" applyBorder="1" applyAlignment="1">
      <alignment horizontal="right" vertical="center" wrapText="1"/>
    </xf>
    <xf numFmtId="3" fontId="50" fillId="2" borderId="12" xfId="1" applyNumberFormat="1" applyFont="1" applyFill="1" applyBorder="1"/>
    <xf numFmtId="3" fontId="50" fillId="0" borderId="12" xfId="1" applyNumberFormat="1" applyFont="1" applyBorder="1"/>
    <xf numFmtId="0" fontId="50" fillId="0" borderId="0" xfId="1" applyFont="1" applyAlignment="1">
      <alignment horizontal="right" vertical="center" wrapText="1"/>
    </xf>
    <xf numFmtId="3" fontId="50" fillId="0" borderId="13" xfId="1" applyNumberFormat="1" applyFont="1" applyBorder="1"/>
    <xf numFmtId="0" fontId="60" fillId="0" borderId="0" xfId="0" applyFont="1" applyAlignment="1">
      <alignment horizontal="center"/>
    </xf>
    <xf numFmtId="0" fontId="50" fillId="0" borderId="0" xfId="1" applyFont="1" applyAlignment="1">
      <alignment horizontal="left" vertical="center" wrapText="1"/>
    </xf>
    <xf numFmtId="3" fontId="49" fillId="2" borderId="12" xfId="1" applyNumberFormat="1" applyFont="1" applyFill="1" applyBorder="1"/>
    <xf numFmtId="0" fontId="61" fillId="0" borderId="0" xfId="0" applyFont="1" applyAlignment="1">
      <alignment horizontal="center"/>
    </xf>
    <xf numFmtId="3" fontId="53" fillId="0" borderId="10" xfId="1" applyNumberFormat="1" applyFont="1" applyBorder="1"/>
    <xf numFmtId="0" fontId="50" fillId="0" borderId="4" xfId="1" applyFont="1" applyBorder="1" applyAlignment="1">
      <alignment horizontal="right"/>
    </xf>
    <xf numFmtId="0" fontId="49" fillId="0" borderId="0" xfId="1" applyFont="1" applyAlignment="1">
      <alignment vertical="center" wrapText="1"/>
    </xf>
    <xf numFmtId="3" fontId="49" fillId="2" borderId="13" xfId="1" applyNumberFormat="1" applyFont="1" applyFill="1" applyBorder="1"/>
    <xf numFmtId="3" fontId="49" fillId="0" borderId="13" xfId="1" applyNumberFormat="1" applyFont="1" applyBorder="1"/>
    <xf numFmtId="0" fontId="60" fillId="0" borderId="0" xfId="0" applyFont="1" applyAlignment="1">
      <alignment horizontal="center" vertical="center"/>
    </xf>
    <xf numFmtId="3" fontId="49" fillId="0" borderId="10" xfId="1" applyNumberFormat="1" applyFont="1" applyBorder="1"/>
    <xf numFmtId="0" fontId="56" fillId="0" borderId="0" xfId="1" applyFont="1" applyAlignment="1">
      <alignment vertical="top"/>
    </xf>
    <xf numFmtId="0" fontId="55" fillId="0" borderId="0" xfId="1" applyFont="1" applyAlignment="1">
      <alignment vertical="top"/>
    </xf>
    <xf numFmtId="0" fontId="50" fillId="0" borderId="19" xfId="1" applyFont="1" applyBorder="1" applyAlignment="1">
      <alignment horizontal="right"/>
    </xf>
    <xf numFmtId="37" fontId="50" fillId="2" borderId="22" xfId="1" applyNumberFormat="1" applyFont="1" applyFill="1" applyBorder="1"/>
    <xf numFmtId="0" fontId="56" fillId="0" borderId="0" xfId="1" applyFont="1" applyAlignment="1">
      <alignment horizontal="right"/>
    </xf>
    <xf numFmtId="0" fontId="50" fillId="0" borderId="0" xfId="1" applyFont="1" applyAlignment="1">
      <alignment horizontal="right"/>
    </xf>
    <xf numFmtId="0" fontId="56" fillId="0" borderId="0" xfId="0" applyFont="1"/>
    <xf numFmtId="3" fontId="50" fillId="0" borderId="0" xfId="1" applyNumberFormat="1" applyFont="1"/>
    <xf numFmtId="0" fontId="53" fillId="3" borderId="0" xfId="1" applyFont="1" applyFill="1"/>
    <xf numFmtId="0" fontId="49" fillId="3" borderId="0" xfId="1" applyFont="1" applyFill="1"/>
    <xf numFmtId="0" fontId="53" fillId="3" borderId="0" xfId="1" applyFont="1" applyFill="1" applyAlignment="1">
      <alignment horizontal="right"/>
    </xf>
    <xf numFmtId="0" fontId="55" fillId="3" borderId="0" xfId="0" applyFont="1" applyFill="1"/>
    <xf numFmtId="0" fontId="62" fillId="3" borderId="0" xfId="1" applyFont="1" applyFill="1"/>
    <xf numFmtId="0" fontId="49" fillId="2" borderId="0" xfId="1" applyFont="1" applyFill="1"/>
    <xf numFmtId="3" fontId="49" fillId="0" borderId="2" xfId="1" applyNumberFormat="1" applyFont="1" applyBorder="1"/>
    <xf numFmtId="3" fontId="49" fillId="2" borderId="10" xfId="1" applyNumberFormat="1" applyFont="1" applyFill="1" applyBorder="1"/>
    <xf numFmtId="3" fontId="49" fillId="0" borderId="4" xfId="1" applyNumberFormat="1" applyFont="1" applyBorder="1"/>
    <xf numFmtId="3" fontId="50" fillId="0" borderId="4" xfId="1" applyNumberFormat="1" applyFont="1" applyBorder="1"/>
    <xf numFmtId="3" fontId="50" fillId="0" borderId="10" xfId="1" applyNumberFormat="1" applyFont="1" applyBorder="1"/>
    <xf numFmtId="3" fontId="53" fillId="0" borderId="0" xfId="1" applyNumberFormat="1" applyFont="1"/>
    <xf numFmtId="3" fontId="49" fillId="0" borderId="4" xfId="1" applyNumberFormat="1" applyFont="1" applyBorder="1" applyAlignment="1">
      <alignment horizontal="center"/>
    </xf>
    <xf numFmtId="0" fontId="55" fillId="0" borderId="4" xfId="1" applyFont="1" applyBorder="1"/>
    <xf numFmtId="3" fontId="53" fillId="2" borderId="13" xfId="1" applyNumberFormat="1" applyFont="1" applyFill="1" applyBorder="1"/>
    <xf numFmtId="0" fontId="50" fillId="0" borderId="23" xfId="1" applyFont="1" applyBorder="1" applyAlignment="1">
      <alignment horizontal="right"/>
    </xf>
    <xf numFmtId="3" fontId="50" fillId="2" borderId="14" xfId="1" applyNumberFormat="1" applyFont="1" applyFill="1" applyBorder="1"/>
    <xf numFmtId="3" fontId="50" fillId="0" borderId="2" xfId="1" applyNumberFormat="1" applyFont="1" applyBorder="1"/>
    <xf numFmtId="0" fontId="63" fillId="0" borderId="0" xfId="1" applyFont="1"/>
    <xf numFmtId="3" fontId="49" fillId="0" borderId="0" xfId="1" applyNumberFormat="1" applyFont="1" applyAlignment="1">
      <alignment horizontal="center"/>
    </xf>
    <xf numFmtId="0" fontId="49" fillId="0" borderId="4" xfId="1" applyFont="1" applyBorder="1" applyAlignment="1">
      <alignment vertical="top" wrapText="1"/>
    </xf>
    <xf numFmtId="165" fontId="49" fillId="0" borderId="10" xfId="1" applyNumberFormat="1" applyFont="1" applyBorder="1"/>
    <xf numFmtId="165" fontId="53" fillId="0" borderId="4" xfId="1" applyNumberFormat="1" applyFont="1" applyBorder="1" applyAlignment="1">
      <alignment horizontal="center"/>
    </xf>
    <xf numFmtId="0" fontId="64" fillId="0" borderId="0" xfId="1" applyFont="1"/>
    <xf numFmtId="166" fontId="49" fillId="0" borderId="12" xfId="1" applyNumberFormat="1" applyFont="1" applyBorder="1"/>
    <xf numFmtId="165" fontId="50" fillId="0" borderId="10" xfId="1" applyNumberFormat="1" applyFont="1" applyBorder="1"/>
    <xf numFmtId="166" fontId="50" fillId="0" borderId="12" xfId="1" applyNumberFormat="1" applyFont="1" applyBorder="1"/>
    <xf numFmtId="165" fontId="49" fillId="0" borderId="13" xfId="1" applyNumberFormat="1" applyFont="1" applyBorder="1"/>
    <xf numFmtId="166" fontId="49" fillId="0" borderId="11" xfId="1" applyNumberFormat="1" applyFont="1" applyBorder="1"/>
    <xf numFmtId="166" fontId="49" fillId="0" borderId="0" xfId="1" applyNumberFormat="1" applyFont="1" applyAlignment="1">
      <alignment horizontal="center"/>
    </xf>
    <xf numFmtId="166" fontId="53" fillId="0" borderId="12" xfId="1" applyNumberFormat="1" applyFont="1" applyBorder="1"/>
    <xf numFmtId="3" fontId="53" fillId="2" borderId="11" xfId="1" applyNumberFormat="1" applyFont="1" applyFill="1" applyBorder="1"/>
    <xf numFmtId="166" fontId="53" fillId="0" borderId="2" xfId="1" applyNumberFormat="1" applyFont="1" applyBorder="1" applyAlignment="1">
      <alignment horizontal="center"/>
    </xf>
    <xf numFmtId="0" fontId="49" fillId="0" borderId="2" xfId="1" applyFont="1" applyBorder="1" applyAlignment="1">
      <alignment vertical="top" wrapText="1"/>
    </xf>
    <xf numFmtId="0" fontId="53" fillId="0" borderId="4" xfId="1" applyFont="1" applyBorder="1" applyAlignment="1">
      <alignment horizontal="center"/>
    </xf>
    <xf numFmtId="0" fontId="51" fillId="0" borderId="2" xfId="1" applyFont="1" applyBorder="1" applyAlignment="1">
      <alignment horizontal="center"/>
    </xf>
    <xf numFmtId="166" fontId="49" fillId="0" borderId="13" xfId="1" applyNumberFormat="1" applyFont="1" applyBorder="1"/>
    <xf numFmtId="3" fontId="51" fillId="2" borderId="13" xfId="1" applyNumberFormat="1" applyFont="1" applyFill="1" applyBorder="1" applyAlignment="1">
      <alignment vertical="top" wrapText="1"/>
    </xf>
    <xf numFmtId="0" fontId="50" fillId="2" borderId="13" xfId="1" applyFont="1" applyFill="1" applyBorder="1" applyAlignment="1">
      <alignment vertical="top" wrapText="1"/>
    </xf>
    <xf numFmtId="0" fontId="51" fillId="0" borderId="13" xfId="1" applyFont="1" applyBorder="1" applyAlignment="1">
      <alignment vertical="top" wrapText="1"/>
    </xf>
    <xf numFmtId="0" fontId="50" fillId="0" borderId="13" xfId="1" applyFont="1" applyBorder="1" applyAlignment="1">
      <alignment vertical="top" wrapText="1"/>
    </xf>
    <xf numFmtId="0" fontId="50" fillId="0" borderId="4" xfId="1" applyFont="1" applyBorder="1" applyAlignment="1">
      <alignment horizontal="right" vertical="top" wrapText="1"/>
    </xf>
    <xf numFmtId="166" fontId="50" fillId="0" borderId="8" xfId="1" applyNumberFormat="1" applyFont="1" applyBorder="1"/>
    <xf numFmtId="166" fontId="50" fillId="0" borderId="5" xfId="1" applyNumberFormat="1" applyFont="1" applyBorder="1"/>
    <xf numFmtId="0" fontId="51" fillId="0" borderId="6" xfId="1" applyFont="1" applyBorder="1" applyAlignment="1">
      <alignment horizontal="center"/>
    </xf>
    <xf numFmtId="166" fontId="53" fillId="0" borderId="0" xfId="1" applyNumberFormat="1" applyFont="1"/>
    <xf numFmtId="0" fontId="55" fillId="0" borderId="2" xfId="1" applyFont="1" applyBorder="1"/>
    <xf numFmtId="3" fontId="53" fillId="0" borderId="15" xfId="1" applyNumberFormat="1" applyFont="1" applyBorder="1"/>
    <xf numFmtId="0" fontId="55" fillId="0" borderId="5" xfId="1" applyFont="1" applyBorder="1"/>
    <xf numFmtId="3" fontId="50" fillId="0" borderId="1" xfId="1" applyNumberFormat="1" applyFont="1" applyBorder="1"/>
    <xf numFmtId="3" fontId="50" fillId="0" borderId="15" xfId="1" applyNumberFormat="1" applyFont="1" applyBorder="1"/>
    <xf numFmtId="3" fontId="49" fillId="0" borderId="1" xfId="1" applyNumberFormat="1" applyFont="1" applyBorder="1"/>
    <xf numFmtId="0" fontId="55" fillId="0" borderId="1" xfId="1" applyFont="1" applyBorder="1"/>
    <xf numFmtId="3" fontId="50" fillId="2" borderId="13" xfId="1" applyNumberFormat="1" applyFont="1" applyFill="1" applyBorder="1"/>
    <xf numFmtId="3" fontId="53" fillId="0" borderId="8" xfId="1" applyNumberFormat="1" applyFont="1" applyBorder="1"/>
    <xf numFmtId="0" fontId="55" fillId="0" borderId="6" xfId="1" applyFont="1" applyBorder="1"/>
    <xf numFmtId="0" fontId="50" fillId="0" borderId="8" xfId="1" applyFont="1" applyBorder="1" applyAlignment="1">
      <alignment horizontal="right"/>
    </xf>
    <xf numFmtId="165" fontId="50" fillId="0" borderId="9" xfId="1" applyNumberFormat="1" applyFont="1" applyBorder="1"/>
    <xf numFmtId="166" fontId="50" fillId="0" borderId="3" xfId="1" applyNumberFormat="1" applyFont="1" applyBorder="1"/>
    <xf numFmtId="166" fontId="50" fillId="0" borderId="7" xfId="1" applyNumberFormat="1" applyFont="1" applyBorder="1"/>
    <xf numFmtId="165" fontId="49" fillId="0" borderId="0" xfId="1" applyNumberFormat="1" applyFont="1"/>
    <xf numFmtId="166" fontId="50" fillId="0" borderId="0" xfId="1" applyNumberFormat="1" applyFont="1"/>
    <xf numFmtId="166" fontId="49" fillId="0" borderId="0" xfId="1" applyNumberFormat="1" applyFont="1"/>
    <xf numFmtId="0" fontId="53" fillId="0" borderId="0" xfId="1" applyFont="1" applyAlignment="1">
      <alignment horizontal="right"/>
    </xf>
    <xf numFmtId="166" fontId="62" fillId="0" borderId="0" xfId="1" applyNumberFormat="1" applyFont="1"/>
    <xf numFmtId="0" fontId="62" fillId="0" borderId="0" xfId="1" applyFont="1"/>
    <xf numFmtId="3" fontId="53" fillId="0" borderId="2" xfId="1" applyNumberFormat="1" applyFont="1" applyBorder="1"/>
    <xf numFmtId="0" fontId="51" fillId="0" borderId="2" xfId="1" applyFont="1" applyBorder="1" applyAlignment="1">
      <alignment vertical="top" wrapText="1"/>
    </xf>
    <xf numFmtId="0" fontId="53" fillId="2" borderId="12" xfId="1" applyFont="1" applyFill="1" applyBorder="1"/>
    <xf numFmtId="0" fontId="53" fillId="0" borderId="12" xfId="1" applyFont="1" applyBorder="1"/>
    <xf numFmtId="3" fontId="51" fillId="2" borderId="10" xfId="1" applyNumberFormat="1" applyFont="1" applyFill="1" applyBorder="1"/>
    <xf numFmtId="3" fontId="51" fillId="0" borderId="10" xfId="1" applyNumberFormat="1" applyFont="1" applyBorder="1"/>
    <xf numFmtId="0" fontId="50" fillId="0" borderId="2" xfId="1" applyFont="1" applyBorder="1" applyAlignment="1">
      <alignment horizontal="right"/>
    </xf>
    <xf numFmtId="0" fontId="49" fillId="0" borderId="2" xfId="1" applyFont="1" applyBorder="1"/>
    <xf numFmtId="0" fontId="50" fillId="0" borderId="0" xfId="1" applyFont="1" applyAlignment="1">
      <alignment vertical="justify"/>
    </xf>
    <xf numFmtId="0" fontId="65" fillId="0" borderId="0" xfId="1" applyFont="1" applyAlignment="1">
      <alignment vertical="justify"/>
    </xf>
    <xf numFmtId="0" fontId="50" fillId="0" borderId="2" xfId="1" applyFont="1" applyBorder="1"/>
    <xf numFmtId="3" fontId="65" fillId="0" borderId="2" xfId="1" applyNumberFormat="1" applyFont="1" applyBorder="1" applyAlignment="1">
      <alignment horizontal="center"/>
    </xf>
    <xf numFmtId="3" fontId="65" fillId="0" borderId="2" xfId="1" quotePrefix="1" applyNumberFormat="1" applyFont="1" applyBorder="1" applyAlignment="1">
      <alignment horizontal="center"/>
    </xf>
    <xf numFmtId="16" fontId="62" fillId="0" borderId="2" xfId="1" applyNumberFormat="1" applyFont="1" applyBorder="1"/>
    <xf numFmtId="3" fontId="49" fillId="0" borderId="5" xfId="1" applyNumberFormat="1" applyFont="1" applyBorder="1"/>
    <xf numFmtId="169" fontId="49" fillId="0" borderId="5" xfId="1" applyNumberFormat="1" applyFont="1" applyBorder="1"/>
    <xf numFmtId="0" fontId="49" fillId="0" borderId="2" xfId="1" applyFont="1" applyBorder="1" applyAlignment="1">
      <alignment wrapText="1"/>
    </xf>
    <xf numFmtId="3" fontId="49" fillId="0" borderId="3" xfId="1" applyNumberFormat="1" applyFont="1" applyBorder="1"/>
    <xf numFmtId="3" fontId="49" fillId="0" borderId="9" xfId="1" applyNumberFormat="1" applyFont="1" applyBorder="1"/>
    <xf numFmtId="0" fontId="49" fillId="0" borderId="4" xfId="1" applyFont="1" applyBorder="1" applyAlignment="1">
      <alignment wrapText="1"/>
    </xf>
    <xf numFmtId="0" fontId="49" fillId="0" borderId="4" xfId="1" applyFont="1" applyBorder="1"/>
    <xf numFmtId="0" fontId="49" fillId="0" borderId="1" xfId="1" applyFont="1" applyBorder="1" applyAlignment="1">
      <alignment wrapText="1"/>
    </xf>
    <xf numFmtId="37" fontId="50" fillId="0" borderId="5" xfId="1" applyNumberFormat="1" applyFont="1" applyBorder="1"/>
    <xf numFmtId="0" fontId="50" fillId="0" borderId="0" xfId="1" applyFont="1" applyAlignment="1">
      <alignment wrapText="1"/>
    </xf>
    <xf numFmtId="0" fontId="50" fillId="0" borderId="2" xfId="1" applyFont="1" applyBorder="1" applyAlignment="1">
      <alignment horizontal="center" vertical="center" wrapText="1"/>
    </xf>
    <xf numFmtId="0" fontId="49" fillId="0" borderId="8" xfId="1" applyFont="1" applyBorder="1" applyAlignment="1">
      <alignment wrapText="1"/>
    </xf>
    <xf numFmtId="166" fontId="49" fillId="0" borderId="5" xfId="1" applyNumberFormat="1" applyFont="1" applyBorder="1"/>
    <xf numFmtId="3" fontId="49" fillId="0" borderId="5" xfId="1" applyNumberFormat="1" applyFont="1" applyBorder="1" applyAlignment="1">
      <alignment horizontal="right"/>
    </xf>
    <xf numFmtId="166" fontId="49" fillId="0" borderId="5" xfId="1" applyNumberFormat="1" applyFont="1" applyBorder="1" applyAlignment="1">
      <alignment horizontal="right"/>
    </xf>
    <xf numFmtId="3" fontId="50" fillId="0" borderId="5" xfId="1" applyNumberFormat="1" applyFont="1" applyBorder="1"/>
    <xf numFmtId="0" fontId="66" fillId="0" borderId="0" xfId="1" applyFont="1"/>
    <xf numFmtId="0" fontId="50" fillId="0" borderId="0" xfId="1" applyFont="1" applyAlignment="1">
      <alignment vertical="top"/>
    </xf>
    <xf numFmtId="0" fontId="65" fillId="0" borderId="0" xfId="1" applyFont="1" applyAlignment="1">
      <alignment vertical="top"/>
    </xf>
    <xf numFmtId="3" fontId="62" fillId="0" borderId="0" xfId="1" applyNumberFormat="1" applyFont="1" applyAlignment="1">
      <alignment horizontal="left"/>
    </xf>
    <xf numFmtId="168" fontId="67" fillId="0" borderId="0" xfId="14" applyFont="1"/>
    <xf numFmtId="0" fontId="53" fillId="0" borderId="0" xfId="1" applyFont="1" applyAlignment="1">
      <alignment horizontal="right" vertical="top"/>
    </xf>
    <xf numFmtId="0" fontId="68" fillId="0" borderId="0" xfId="1" applyFont="1" applyAlignment="1">
      <alignment vertical="top"/>
    </xf>
    <xf numFmtId="0" fontId="57" fillId="0" borderId="1" xfId="1" applyFont="1" applyBorder="1" applyAlignment="1">
      <alignment wrapText="1"/>
    </xf>
    <xf numFmtId="3" fontId="50" fillId="0" borderId="20" xfId="1" applyNumberFormat="1" applyFont="1" applyBorder="1"/>
    <xf numFmtId="0" fontId="65" fillId="0" borderId="4" xfId="1" applyFont="1" applyBorder="1" applyAlignment="1">
      <alignment horizontal="right"/>
    </xf>
    <xf numFmtId="3" fontId="50" fillId="0" borderId="21" xfId="1" applyNumberFormat="1" applyFont="1" applyBorder="1"/>
    <xf numFmtId="3" fontId="50" fillId="0" borderId="3" xfId="1" applyNumberFormat="1" applyFont="1" applyBorder="1"/>
    <xf numFmtId="0" fontId="62" fillId="0" borderId="0" xfId="1" applyFont="1" applyAlignment="1">
      <alignment horizontal="left" vertical="top" wrapText="1"/>
    </xf>
    <xf numFmtId="0" fontId="53" fillId="0" borderId="0" xfId="1" applyFont="1" applyAlignment="1">
      <alignment horizontal="left" vertical="top"/>
    </xf>
    <xf numFmtId="0" fontId="68" fillId="3" borderId="0" xfId="1" applyFont="1" applyFill="1"/>
    <xf numFmtId="0" fontId="69" fillId="0" borderId="0" xfId="0" applyFont="1" applyAlignment="1">
      <alignment vertical="center"/>
    </xf>
    <xf numFmtId="170" fontId="55" fillId="0" borderId="0" xfId="14" applyNumberFormat="1" applyFont="1"/>
    <xf numFmtId="169" fontId="58" fillId="0" borderId="0" xfId="14" applyNumberFormat="1" applyFont="1" applyAlignment="1" applyProtection="1">
      <alignment horizontal="left"/>
      <protection locked="0"/>
    </xf>
    <xf numFmtId="170" fontId="55" fillId="0" borderId="0" xfId="14" applyNumberFormat="1" applyFont="1" applyProtection="1">
      <protection locked="0"/>
    </xf>
    <xf numFmtId="169" fontId="55" fillId="0" borderId="0" xfId="14" applyNumberFormat="1" applyFont="1" applyAlignment="1" applyProtection="1">
      <alignment horizontal="left"/>
      <protection locked="0"/>
    </xf>
    <xf numFmtId="168" fontId="55" fillId="0" borderId="0" xfId="14" applyFont="1"/>
    <xf numFmtId="1" fontId="58" fillId="0" borderId="0" xfId="14" applyNumberFormat="1" applyFont="1" applyAlignment="1">
      <alignment horizontal="right"/>
    </xf>
    <xf numFmtId="3" fontId="49" fillId="0" borderId="0" xfId="0" applyNumberFormat="1" applyFont="1"/>
    <xf numFmtId="168" fontId="62" fillId="0" borderId="0" xfId="14" applyFont="1"/>
    <xf numFmtId="168" fontId="58" fillId="0" borderId="0" xfId="14" applyFont="1" applyAlignment="1">
      <alignment horizontal="right"/>
    </xf>
    <xf numFmtId="3" fontId="50" fillId="0" borderId="0" xfId="14" applyNumberFormat="1" applyFont="1"/>
    <xf numFmtId="3" fontId="58" fillId="0" borderId="0" xfId="14" applyNumberFormat="1" applyFont="1"/>
    <xf numFmtId="168" fontId="56" fillId="0" borderId="0" xfId="14" applyFont="1"/>
    <xf numFmtId="168" fontId="70" fillId="0" borderId="0" xfId="14" applyFont="1" applyAlignment="1" applyProtection="1">
      <alignment horizontal="centerContinuous"/>
      <protection locked="0"/>
    </xf>
    <xf numFmtId="168" fontId="58" fillId="0" borderId="0" xfId="14" applyFont="1" applyAlignment="1" applyProtection="1">
      <alignment horizontal="right"/>
      <protection locked="0"/>
    </xf>
    <xf numFmtId="1" fontId="58" fillId="0" borderId="0" xfId="14" applyNumberFormat="1" applyFont="1" applyAlignment="1">
      <alignment horizontal="center"/>
    </xf>
    <xf numFmtId="1" fontId="49" fillId="0" borderId="0" xfId="0" applyNumberFormat="1" applyFont="1" applyAlignment="1">
      <alignment horizontal="right"/>
    </xf>
    <xf numFmtId="1" fontId="49" fillId="0" borderId="0" xfId="0" applyNumberFormat="1" applyFont="1" applyAlignment="1" applyProtection="1">
      <alignment horizontal="right"/>
      <protection locked="0"/>
    </xf>
    <xf numFmtId="168" fontId="55" fillId="0" borderId="0" xfId="14" quotePrefix="1" applyFont="1"/>
    <xf numFmtId="1" fontId="49" fillId="0" borderId="0" xfId="14" applyNumberFormat="1" applyFont="1" applyAlignment="1">
      <alignment horizontal="right"/>
    </xf>
    <xf numFmtId="1" fontId="50" fillId="0" borderId="0" xfId="14" applyNumberFormat="1" applyFont="1" applyAlignment="1" applyProtection="1">
      <alignment horizontal="right"/>
      <protection locked="0"/>
    </xf>
    <xf numFmtId="1" fontId="58" fillId="0" borderId="0" xfId="14" applyNumberFormat="1" applyFont="1" applyAlignment="1" applyProtection="1">
      <alignment horizontal="right"/>
      <protection locked="0"/>
    </xf>
    <xf numFmtId="168" fontId="58" fillId="0" borderId="0" xfId="14" applyFont="1" applyAlignment="1">
      <alignment horizontal="right" wrapText="1"/>
    </xf>
    <xf numFmtId="1" fontId="55" fillId="0" borderId="0" xfId="14" applyNumberFormat="1" applyFont="1" applyAlignment="1">
      <alignment horizontal="right"/>
    </xf>
    <xf numFmtId="1" fontId="50" fillId="0" borderId="0" xfId="14" applyNumberFormat="1" applyFont="1" applyAlignment="1">
      <alignment horizontal="right"/>
    </xf>
    <xf numFmtId="168" fontId="58" fillId="0" borderId="0" xfId="14" applyFont="1"/>
    <xf numFmtId="1" fontId="55" fillId="0" borderId="0" xfId="14" applyNumberFormat="1" applyFont="1"/>
    <xf numFmtId="168" fontId="58" fillId="0" borderId="0" xfId="14" applyFont="1" applyAlignment="1">
      <alignment horizontal="left"/>
    </xf>
    <xf numFmtId="3" fontId="58" fillId="0" borderId="0" xfId="14" applyNumberFormat="1" applyFont="1" applyAlignment="1" applyProtection="1">
      <alignment horizontal="right"/>
      <protection locked="0"/>
    </xf>
    <xf numFmtId="0" fontId="71" fillId="0" borderId="16" xfId="13" applyFont="1" applyBorder="1" applyAlignment="1">
      <alignment horizontal="left" indent="1"/>
    </xf>
    <xf numFmtId="3" fontId="71" fillId="0" borderId="16" xfId="13" applyNumberFormat="1" applyFont="1" applyBorder="1" applyAlignment="1">
      <alignment horizontal="center"/>
    </xf>
    <xf numFmtId="3" fontId="72" fillId="0" borderId="16" xfId="13" applyNumberFormat="1" applyFont="1" applyBorder="1"/>
    <xf numFmtId="3" fontId="73" fillId="0" borderId="16" xfId="13" applyNumberFormat="1" applyFont="1" applyBorder="1"/>
    <xf numFmtId="3" fontId="71" fillId="0" borderId="0" xfId="13" applyNumberFormat="1" applyFont="1" applyAlignment="1">
      <alignment horizontal="left" indent="1"/>
    </xf>
    <xf numFmtId="3" fontId="71" fillId="0" borderId="0" xfId="13" applyNumberFormat="1" applyFont="1" applyAlignment="1">
      <alignment horizontal="center"/>
    </xf>
    <xf numFmtId="0" fontId="71" fillId="0" borderId="0" xfId="13" applyFont="1" applyAlignment="1">
      <alignment horizontal="left" indent="1"/>
    </xf>
    <xf numFmtId="3" fontId="72" fillId="0" borderId="0" xfId="13" applyNumberFormat="1" applyFont="1"/>
    <xf numFmtId="3" fontId="72" fillId="0" borderId="0" xfId="13" applyNumberFormat="1" applyFont="1" applyAlignment="1">
      <alignment horizontal="left" indent="1"/>
    </xf>
    <xf numFmtId="3" fontId="74" fillId="0" borderId="16" xfId="13" applyNumberFormat="1" applyFont="1" applyBorder="1" applyAlignment="1">
      <alignment horizontal="left" indent="1"/>
    </xf>
    <xf numFmtId="3" fontId="74" fillId="0" borderId="16" xfId="13" applyNumberFormat="1" applyFont="1" applyBorder="1" applyAlignment="1">
      <alignment horizontal="center"/>
    </xf>
    <xf numFmtId="3" fontId="75" fillId="0" borderId="16" xfId="13" applyNumberFormat="1" applyFont="1" applyBorder="1"/>
    <xf numFmtId="3" fontId="71" fillId="0" borderId="0" xfId="13" applyNumberFormat="1" applyFont="1"/>
    <xf numFmtId="3" fontId="73" fillId="0" borderId="0" xfId="13" applyNumberFormat="1" applyFont="1"/>
    <xf numFmtId="3" fontId="72" fillId="0" borderId="0" xfId="13" applyNumberFormat="1" applyFont="1" applyAlignment="1">
      <alignment horizontal="center"/>
    </xf>
    <xf numFmtId="0" fontId="74" fillId="0" borderId="0" xfId="13" applyFont="1"/>
    <xf numFmtId="3" fontId="74" fillId="0" borderId="0" xfId="13" applyNumberFormat="1" applyFont="1" applyAlignment="1">
      <alignment horizontal="center"/>
    </xf>
    <xf numFmtId="3" fontId="76" fillId="0" borderId="0" xfId="13" applyNumberFormat="1" applyFont="1" applyAlignment="1">
      <alignment horizontal="left" indent="1"/>
    </xf>
    <xf numFmtId="0" fontId="69" fillId="0" borderId="0" xfId="13" applyFont="1" applyAlignment="1">
      <alignment horizontal="center"/>
    </xf>
    <xf numFmtId="0" fontId="46" fillId="0" borderId="0" xfId="13" applyFont="1" applyAlignment="1">
      <alignment horizontal="center"/>
    </xf>
    <xf numFmtId="0" fontId="77" fillId="0" borderId="16" xfId="13" applyFont="1" applyBorder="1"/>
    <xf numFmtId="0" fontId="77" fillId="0" borderId="16" xfId="13" applyFont="1" applyBorder="1" applyAlignment="1">
      <alignment horizontal="center"/>
    </xf>
    <xf numFmtId="3" fontId="78" fillId="0" borderId="12" xfId="1" applyNumberFormat="1" applyFont="1" applyBorder="1"/>
    <xf numFmtId="3" fontId="78" fillId="2" borderId="10" xfId="1" applyNumberFormat="1" applyFont="1" applyFill="1" applyBorder="1"/>
    <xf numFmtId="3" fontId="78" fillId="2" borderId="12" xfId="1" applyNumberFormat="1" applyFont="1" applyFill="1" applyBorder="1"/>
    <xf numFmtId="3" fontId="78" fillId="0" borderId="12" xfId="1" applyNumberFormat="1" applyFont="1" applyBorder="1" applyAlignment="1">
      <alignment horizontal="right"/>
    </xf>
    <xf numFmtId="3" fontId="78" fillId="0" borderId="10" xfId="1" applyNumberFormat="1" applyFont="1" applyBorder="1"/>
    <xf numFmtId="3" fontId="78" fillId="2" borderId="11" xfId="1" applyNumberFormat="1" applyFont="1" applyFill="1" applyBorder="1"/>
    <xf numFmtId="3" fontId="78" fillId="0" borderId="4" xfId="1" applyNumberFormat="1" applyFont="1" applyBorder="1"/>
    <xf numFmtId="166" fontId="78" fillId="0" borderId="12" xfId="1" applyNumberFormat="1" applyFont="1" applyBorder="1"/>
    <xf numFmtId="166" fontId="78" fillId="0" borderId="10" xfId="1" applyNumberFormat="1" applyFont="1" applyBorder="1"/>
    <xf numFmtId="165" fontId="49" fillId="0" borderId="4" xfId="1" applyNumberFormat="1" applyFont="1" applyBorder="1" applyAlignment="1">
      <alignment horizontal="center"/>
    </xf>
    <xf numFmtId="3" fontId="78" fillId="0" borderId="1" xfId="1" applyNumberFormat="1" applyFont="1" applyBorder="1"/>
    <xf numFmtId="0" fontId="49" fillId="3" borderId="2" xfId="1" applyFont="1" applyFill="1" applyBorder="1" applyAlignment="1">
      <alignment horizontal="center"/>
    </xf>
    <xf numFmtId="0" fontId="19" fillId="0" borderId="0" xfId="1" applyFont="1" applyAlignment="1">
      <alignment horizontal="right"/>
    </xf>
    <xf numFmtId="0" fontId="50" fillId="2" borderId="0" xfId="1" applyFont="1" applyFill="1" applyAlignment="1">
      <alignment horizontal="center"/>
    </xf>
    <xf numFmtId="0" fontId="16" fillId="3" borderId="0" xfId="1" applyFont="1" applyFill="1" applyAlignment="1">
      <alignment horizontal="right"/>
    </xf>
    <xf numFmtId="0" fontId="49" fillId="0" borderId="18" xfId="1" applyFont="1" applyBorder="1" applyAlignment="1">
      <alignment horizontal="center"/>
    </xf>
    <xf numFmtId="3" fontId="78" fillId="0" borderId="2" xfId="1" applyNumberFormat="1" applyFont="1" applyBorder="1"/>
    <xf numFmtId="0" fontId="49" fillId="3" borderId="0" xfId="1" applyFont="1" applyFill="1" applyAlignment="1">
      <alignment horizontal="right"/>
    </xf>
    <xf numFmtId="3" fontId="73" fillId="0" borderId="0" xfId="13" applyNumberFormat="1" applyFont="1" applyAlignment="1">
      <alignment horizontal="center"/>
    </xf>
    <xf numFmtId="3" fontId="78" fillId="0" borderId="11" xfId="1" applyNumberFormat="1" applyFont="1" applyBorder="1"/>
    <xf numFmtId="3" fontId="78" fillId="2" borderId="13" xfId="1" applyNumberFormat="1" applyFont="1" applyFill="1" applyBorder="1"/>
    <xf numFmtId="3" fontId="78" fillId="2" borderId="4" xfId="1" applyNumberFormat="1" applyFont="1" applyFill="1" applyBorder="1"/>
    <xf numFmtId="0" fontId="50" fillId="2" borderId="0" xfId="1" applyFont="1" applyFill="1" applyAlignment="1">
      <alignment horizontal="center" wrapText="1"/>
    </xf>
    <xf numFmtId="0" fontId="48" fillId="0" borderId="0" xfId="1" applyFont="1" applyAlignment="1">
      <alignment horizontal="center"/>
    </xf>
    <xf numFmtId="0" fontId="47" fillId="0" borderId="0" xfId="1" applyFont="1" applyAlignment="1">
      <alignment horizontal="center"/>
    </xf>
    <xf numFmtId="0" fontId="50" fillId="0" borderId="0" xfId="1" applyFont="1" applyAlignment="1">
      <alignment horizontal="center"/>
    </xf>
    <xf numFmtId="0" fontId="50" fillId="0" borderId="0" xfId="1" applyFont="1" applyAlignment="1">
      <alignment horizontal="center" vertical="center" wrapText="1"/>
    </xf>
    <xf numFmtId="0" fontId="48" fillId="0" borderId="0" xfId="1" applyFont="1" applyAlignment="1">
      <alignment horizontal="center" wrapText="1"/>
    </xf>
    <xf numFmtId="0" fontId="56" fillId="0" borderId="0" xfId="0" applyFont="1" applyAlignment="1">
      <alignment horizontal="left"/>
    </xf>
    <xf numFmtId="0" fontId="50" fillId="0" borderId="0" xfId="1" applyFont="1" applyAlignment="1">
      <alignment horizontal="center" vertical="justify"/>
    </xf>
    <xf numFmtId="0" fontId="48" fillId="0" borderId="0" xfId="1" applyFont="1" applyAlignment="1">
      <alignment horizontal="center"/>
    </xf>
    <xf numFmtId="0" fontId="47" fillId="0" borderId="0" xfId="1" applyFont="1" applyAlignment="1">
      <alignment horizontal="center"/>
    </xf>
    <xf numFmtId="0" fontId="50" fillId="0" borderId="0" xfId="1" applyFont="1" applyAlignment="1">
      <alignment horizontal="center"/>
    </xf>
    <xf numFmtId="3" fontId="50" fillId="0" borderId="0" xfId="1" applyNumberFormat="1" applyFont="1" applyAlignment="1">
      <alignment horizontal="center" vertical="center" wrapText="1"/>
    </xf>
    <xf numFmtId="0" fontId="50" fillId="0" borderId="0" xfId="1" applyFont="1" applyAlignment="1">
      <alignment horizontal="center" vertical="center" wrapText="1"/>
    </xf>
    <xf numFmtId="0" fontId="50" fillId="0" borderId="0" xfId="1" applyFont="1" applyAlignment="1">
      <alignment horizontal="center" vertical="center"/>
    </xf>
    <xf numFmtId="0" fontId="50" fillId="0" borderId="0" xfId="1" applyFont="1" applyAlignment="1">
      <alignment horizontal="center" wrapText="1"/>
    </xf>
    <xf numFmtId="0" fontId="50" fillId="0" borderId="0" xfId="1" applyFont="1" applyAlignment="1">
      <alignment horizontal="center" vertical="top" wrapText="1"/>
    </xf>
    <xf numFmtId="0" fontId="47" fillId="0" borderId="0" xfId="1" applyFont="1" applyAlignment="1">
      <alignment horizontal="center" wrapText="1"/>
    </xf>
    <xf numFmtId="0" fontId="50" fillId="0" borderId="2" xfId="1" applyFont="1" applyBorder="1" applyAlignment="1">
      <alignment horizontal="center" wrapText="1"/>
    </xf>
    <xf numFmtId="0" fontId="48" fillId="0" borderId="0" xfId="1" applyFont="1" applyAlignment="1">
      <alignment horizontal="center" wrapText="1"/>
    </xf>
    <xf numFmtId="169" fontId="23" fillId="0" borderId="0" xfId="14" applyNumberFormat="1" applyFont="1" applyAlignment="1">
      <alignment horizontal="center"/>
    </xf>
    <xf numFmtId="169" fontId="48" fillId="0" borderId="0" xfId="14" applyNumberFormat="1" applyFont="1" applyAlignment="1">
      <alignment horizontal="center"/>
    </xf>
    <xf numFmtId="49" fontId="48" fillId="0" borderId="0" xfId="14" applyNumberFormat="1" applyFont="1" applyAlignment="1">
      <alignment horizontal="center"/>
    </xf>
    <xf numFmtId="0" fontId="41" fillId="0" borderId="0" xfId="0" applyFont="1" applyAlignment="1">
      <alignment horizontal="center" vertical="center" wrapText="1"/>
    </xf>
    <xf numFmtId="0" fontId="48" fillId="0" borderId="0" xfId="0" applyFont="1" applyAlignment="1">
      <alignment horizontal="center" vertical="center"/>
    </xf>
    <xf numFmtId="0" fontId="48" fillId="0" borderId="0" xfId="13" applyFont="1" applyAlignment="1">
      <alignment horizontal="center" vertical="center"/>
    </xf>
    <xf numFmtId="3" fontId="48" fillId="0" borderId="0" xfId="13" applyNumberFormat="1" applyFont="1" applyAlignment="1">
      <alignment horizontal="left" vertical="center" indent="1"/>
    </xf>
    <xf numFmtId="3" fontId="73" fillId="0" borderId="17" xfId="13" applyNumberFormat="1" applyFont="1" applyBorder="1" applyAlignment="1">
      <alignment horizontal="left" vertical="center"/>
    </xf>
    <xf numFmtId="3" fontId="73" fillId="0" borderId="0" xfId="13" applyNumberFormat="1" applyFont="1" applyAlignment="1">
      <alignment horizontal="left" vertical="center"/>
    </xf>
    <xf numFmtId="0" fontId="48" fillId="0" borderId="0" xfId="13" applyFont="1" applyAlignment="1">
      <alignment horizontal="center"/>
    </xf>
  </cellXfs>
  <cellStyles count="17">
    <cellStyle name="Comma [0]" xfId="2" builtinId="6"/>
    <cellStyle name="Comma [0] 2" xfId="3" xr:uid="{00000000-0005-0000-0000-000001000000}"/>
    <cellStyle name="Comma [0] 3" xfId="15" xr:uid="{00000000-0005-0000-0000-000002000000}"/>
    <cellStyle name="Normal" xfId="0" builtinId="0"/>
    <cellStyle name="Normal 2" xfId="1" xr:uid="{00000000-0005-0000-0000-000004000000}"/>
    <cellStyle name="Normal 2 2" xfId="8" xr:uid="{00000000-0005-0000-0000-000005000000}"/>
    <cellStyle name="Normal 3" xfId="13" xr:uid="{00000000-0005-0000-0000-000006000000}"/>
    <cellStyle name="Normal 4" xfId="14" xr:uid="{00000000-0005-0000-0000-000007000000}"/>
    <cellStyle name="Normal 44 24 3" xfId="16" xr:uid="{00000000-0005-0000-0000-000008000000}"/>
    <cellStyle name="Percent 2" xfId="4" xr:uid="{00000000-0005-0000-0000-000009000000}"/>
    <cellStyle name="Percent 2 2" xfId="5" xr:uid="{00000000-0005-0000-0000-00000A000000}"/>
    <cellStyle name="Percent 2 2 2" xfId="9" xr:uid="{00000000-0005-0000-0000-00000B000000}"/>
    <cellStyle name="Percent 2 3" xfId="10" xr:uid="{00000000-0005-0000-0000-00000C000000}"/>
    <cellStyle name="Percent 3" xfId="6" xr:uid="{00000000-0005-0000-0000-00000D000000}"/>
    <cellStyle name="Percent 3 2" xfId="11" xr:uid="{00000000-0005-0000-0000-00000E000000}"/>
    <cellStyle name="Percent 4" xfId="7" xr:uid="{00000000-0005-0000-0000-00000F000000}"/>
    <cellStyle name="Percent 4 2" xfId="12" xr:uid="{00000000-0005-0000-0000-000010000000}"/>
  </cellStyles>
  <dxfs count="0"/>
  <tableStyles count="0" defaultTableStyle="TableStyleMedium9" defaultPivotStyle="PivotStyleLight16"/>
  <colors>
    <mruColors>
      <color rgb="FF345C8C"/>
      <color rgb="FFAFAFB4"/>
      <color rgb="FF4174B1"/>
      <color rgb="FF000066"/>
      <color rgb="FF29486D"/>
      <color rgb="FF1B3049"/>
      <color rgb="FF4D4D4D"/>
      <color rgb="FF99B221"/>
      <color rgb="FFEC6B10"/>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133348</xdr:colOff>
      <xdr:row>16</xdr:row>
      <xdr:rowOff>45252</xdr:rowOff>
    </xdr:from>
    <xdr:to>
      <xdr:col>11</xdr:col>
      <xdr:colOff>3083</xdr:colOff>
      <xdr:row>48</xdr:row>
      <xdr:rowOff>95250</xdr:rowOff>
    </xdr:to>
    <xdr:sp macro="" textlink="">
      <xdr:nvSpPr>
        <xdr:cNvPr id="3" name="TextBox 2">
          <a:extLst>
            <a:ext uri="{FF2B5EF4-FFF2-40B4-BE49-F238E27FC236}">
              <a16:creationId xmlns:a16="http://schemas.microsoft.com/office/drawing/2014/main" id="{00000000-0008-0000-0000-000003000000}"/>
            </a:ext>
          </a:extLst>
        </xdr:cNvPr>
        <xdr:cNvSpPr txBox="1"/>
      </xdr:nvSpPr>
      <xdr:spPr>
        <a:xfrm>
          <a:off x="323848" y="2940852"/>
          <a:ext cx="5689510" cy="5841198"/>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is-IS" sz="1100" b="1">
            <a:latin typeface="Arial" pitchFamily="34" charset="0"/>
            <a:cs typeface="Arial" pitchFamily="34" charset="0"/>
          </a:endParaRPr>
        </a:p>
        <a:p>
          <a:pPr marL="0" marR="0" indent="0" algn="ctr" defTabSz="914400" eaLnBrk="1" fontAlgn="auto" latinLnBrk="0" hangingPunct="1">
            <a:lnSpc>
              <a:spcPct val="100000"/>
            </a:lnSpc>
            <a:spcBef>
              <a:spcPts val="0"/>
            </a:spcBef>
            <a:spcAft>
              <a:spcPts val="0"/>
            </a:spcAft>
            <a:buClrTx/>
            <a:buSzTx/>
            <a:buFontTx/>
            <a:buNone/>
            <a:tabLst/>
            <a:defRPr/>
          </a:pPr>
          <a:r>
            <a:rPr lang="is-IS" sz="2400" b="1" baseline="0">
              <a:solidFill>
                <a:schemeClr val="dk1"/>
              </a:solidFill>
              <a:effectLst/>
              <a:latin typeface="Segoe UI Semilight" panose="020B0402040204020203" pitchFamily="34" charset="0"/>
              <a:ea typeface="+mn-ea"/>
              <a:cs typeface="Segoe UI Semilight" panose="020B0402040204020203" pitchFamily="34" charset="0"/>
            </a:rPr>
            <a:t>Fjármálafyrirtæki o.fl.</a:t>
          </a:r>
        </a:p>
        <a:p>
          <a:pPr marL="0" marR="0" indent="0" algn="ctr" defTabSz="914400" eaLnBrk="1" fontAlgn="auto" latinLnBrk="0" hangingPunct="1">
            <a:lnSpc>
              <a:spcPct val="100000"/>
            </a:lnSpc>
            <a:spcBef>
              <a:spcPts val="0"/>
            </a:spcBef>
            <a:spcAft>
              <a:spcPts val="0"/>
            </a:spcAft>
            <a:buClrTx/>
            <a:buSzTx/>
            <a:buFontTx/>
            <a:buNone/>
            <a:tabLst/>
            <a:defRPr/>
          </a:pPr>
          <a:endParaRPr lang="is-IS" sz="1800">
            <a:effectLst/>
            <a:latin typeface="Times New Roman" panose="02020603050405020304" pitchFamily="18" charset="0"/>
            <a:cs typeface="Times New Roman" panose="02020603050405020304" pitchFamily="18" charset="0"/>
          </a:endParaRPr>
        </a:p>
        <a:p>
          <a:pPr marL="0" marR="0" lvl="0" indent="0" algn="ctr" defTabSz="914400" eaLnBrk="1" fontAlgn="auto" latinLnBrk="0" hangingPunct="1">
            <a:lnSpc>
              <a:spcPct val="100000"/>
            </a:lnSpc>
            <a:spcBef>
              <a:spcPts val="0"/>
            </a:spcBef>
            <a:spcAft>
              <a:spcPts val="0"/>
            </a:spcAft>
            <a:buClrTx/>
            <a:buSzTx/>
            <a:buFontTx/>
            <a:buNone/>
            <a:tabLst/>
            <a:defRPr/>
          </a:pPr>
          <a:r>
            <a:rPr lang="is-IS" sz="1400" i="0">
              <a:solidFill>
                <a:sysClr val="windowText" lastClr="000000"/>
              </a:solidFill>
              <a:effectLst/>
              <a:latin typeface="Segoe UI Semilight" panose="020B0402040204020203" pitchFamily="34" charset="0"/>
              <a:ea typeface="+mn-ea"/>
              <a:cs typeface="Segoe UI Semilight" panose="020B0402040204020203" pitchFamily="34" charset="0"/>
            </a:rPr>
            <a:t>Viðskiptabankar, sparisjóðir, lánafyrirtæki, verðbréfafyrirtæki,</a:t>
          </a:r>
          <a:r>
            <a:rPr lang="is-IS" sz="1400" i="0" baseline="0">
              <a:solidFill>
                <a:sysClr val="windowText" lastClr="000000"/>
              </a:solidFill>
              <a:effectLst/>
              <a:latin typeface="Segoe UI Semilight" panose="020B0402040204020203" pitchFamily="34" charset="0"/>
              <a:ea typeface="+mn-ea"/>
              <a:cs typeface="Segoe UI Semilight" panose="020B0402040204020203" pitchFamily="34" charset="0"/>
            </a:rPr>
            <a:t> greiðslustofnanir, rafeyrisfyrirtæki,</a:t>
          </a:r>
          <a:r>
            <a:rPr lang="is-IS" sz="1400" i="0">
              <a:solidFill>
                <a:sysClr val="windowText" lastClr="000000"/>
              </a:solidFill>
              <a:effectLst/>
              <a:latin typeface="Segoe UI Semilight" panose="020B0402040204020203" pitchFamily="34" charset="0"/>
              <a:ea typeface="+mn-ea"/>
              <a:cs typeface="Segoe UI Semilight" panose="020B0402040204020203" pitchFamily="34" charset="0"/>
            </a:rPr>
            <a:t> rekstrarfélög verðbréfasjóða</a:t>
          </a:r>
          <a:r>
            <a:rPr lang="is-IS" sz="1400" i="0" baseline="0">
              <a:solidFill>
                <a:sysClr val="windowText" lastClr="000000"/>
              </a:solidFill>
              <a:effectLst/>
              <a:latin typeface="Segoe UI Semilight" panose="020B0402040204020203" pitchFamily="34" charset="0"/>
              <a:ea typeface="+mn-ea"/>
              <a:cs typeface="Segoe UI Semilight" panose="020B0402040204020203" pitchFamily="34" charset="0"/>
            </a:rPr>
            <a:t> og</a:t>
          </a:r>
          <a:r>
            <a:rPr lang="is-IS" sz="1400" i="0">
              <a:solidFill>
                <a:sysClr val="windowText" lastClr="000000"/>
              </a:solidFill>
              <a:effectLst/>
              <a:latin typeface="Segoe UI Semilight" panose="020B0402040204020203" pitchFamily="34" charset="0"/>
              <a:ea typeface="+mn-ea"/>
              <a:cs typeface="Segoe UI Semilight" panose="020B0402040204020203" pitchFamily="34" charset="0"/>
            </a:rPr>
            <a:t> rekstraraðilar sérhæfðra sjóða, ásamt verðbréfasjóðum</a:t>
          </a:r>
          <a:r>
            <a:rPr lang="is-IS" sz="1400" i="0" baseline="0">
              <a:solidFill>
                <a:sysClr val="windowText" lastClr="000000"/>
              </a:solidFill>
              <a:effectLst/>
              <a:latin typeface="Segoe UI Semilight" panose="020B0402040204020203" pitchFamily="34" charset="0"/>
              <a:ea typeface="+mn-ea"/>
              <a:cs typeface="Segoe UI Semilight" panose="020B0402040204020203" pitchFamily="34" charset="0"/>
            </a:rPr>
            <a:t> og</a:t>
          </a:r>
          <a:r>
            <a:rPr lang="is-IS" sz="1400" i="0">
              <a:solidFill>
                <a:sysClr val="windowText" lastClr="000000"/>
              </a:solidFill>
              <a:effectLst/>
              <a:latin typeface="Segoe UI Semilight" panose="020B0402040204020203" pitchFamily="34" charset="0"/>
              <a:ea typeface="+mn-ea"/>
              <a:cs typeface="Segoe UI Semilight" panose="020B0402040204020203" pitchFamily="34" charset="0"/>
            </a:rPr>
            <a:t> sérhæfðum sjóðum</a:t>
          </a:r>
          <a:endParaRPr lang="is-IS" sz="1100" b="1" i="0">
            <a:solidFill>
              <a:sysClr val="windowText" lastClr="000000"/>
            </a:solidFill>
            <a:latin typeface="Segoe UI Semilight" panose="020B0402040204020203" pitchFamily="34" charset="0"/>
            <a:cs typeface="Segoe UI Semilight" panose="020B0402040204020203" pitchFamily="34" charset="0"/>
          </a:endParaRPr>
        </a:p>
        <a:p>
          <a:endParaRPr lang="is-IS" sz="1100" b="1">
            <a:solidFill>
              <a:sysClr val="windowText" lastClr="000000"/>
            </a:solidFill>
            <a:latin typeface="Arial" pitchFamily="34" charset="0"/>
            <a:cs typeface="Arial" pitchFamily="34" charset="0"/>
          </a:endParaRPr>
        </a:p>
        <a:p>
          <a:endParaRPr lang="is-IS" sz="1100" b="1">
            <a:solidFill>
              <a:sysClr val="windowText" lastClr="000000"/>
            </a:solidFill>
            <a:latin typeface="Arial" pitchFamily="34" charset="0"/>
            <a:cs typeface="Arial" pitchFamily="34" charset="0"/>
          </a:endParaRPr>
        </a:p>
        <a:p>
          <a:pPr marL="0" marR="0" lvl="0" indent="0" algn="ctr" defTabSz="914400" eaLnBrk="1" fontAlgn="auto" latinLnBrk="0" hangingPunct="1">
            <a:lnSpc>
              <a:spcPct val="100000"/>
            </a:lnSpc>
            <a:spcBef>
              <a:spcPts val="0"/>
            </a:spcBef>
            <a:spcAft>
              <a:spcPts val="0"/>
            </a:spcAft>
            <a:buClrTx/>
            <a:buSzTx/>
            <a:buFontTx/>
            <a:buNone/>
            <a:tabLst/>
            <a:defRPr/>
          </a:pPr>
          <a:r>
            <a:rPr lang="is-IS" sz="1800">
              <a:solidFill>
                <a:sysClr val="windowText" lastClr="000000"/>
              </a:solidFill>
              <a:effectLst/>
              <a:latin typeface="Segoe UI Semilight" panose="020B0402040204020203" pitchFamily="34" charset="0"/>
              <a:ea typeface="+mn-ea"/>
              <a:cs typeface="Segoe UI Semilight" panose="020B0402040204020203" pitchFamily="34" charset="0"/>
            </a:rPr>
            <a:t>Heildarniðurstöður ársreikninga 2023</a:t>
          </a:r>
        </a:p>
        <a:p>
          <a:endParaRPr lang="is-IS" sz="1100" b="1">
            <a:solidFill>
              <a:sysClr val="windowText" lastClr="000000"/>
            </a:solidFill>
            <a:latin typeface="Arial" pitchFamily="34" charset="0"/>
            <a:cs typeface="Arial" pitchFamily="34" charset="0"/>
          </a:endParaRPr>
        </a:p>
        <a:p>
          <a:endParaRPr lang="is-IS" sz="1100" b="1">
            <a:solidFill>
              <a:sysClr val="windowText" lastClr="000000"/>
            </a:solidFill>
            <a:latin typeface="Arial" pitchFamily="34" charset="0"/>
            <a:cs typeface="Arial" pitchFamily="34" charset="0"/>
          </a:endParaRPr>
        </a:p>
        <a:p>
          <a:endParaRPr lang="is-IS" sz="1100" b="1">
            <a:solidFill>
              <a:sysClr val="windowText" lastClr="000000"/>
            </a:solidFill>
            <a:latin typeface="Arial" pitchFamily="34" charset="0"/>
            <a:cs typeface="Arial" pitchFamily="34" charset="0"/>
          </a:endParaRPr>
        </a:p>
        <a:p>
          <a:endParaRPr lang="is-IS" sz="1100" b="1">
            <a:solidFill>
              <a:sysClr val="windowText" lastClr="000000"/>
            </a:solidFill>
            <a:latin typeface="Arial" pitchFamily="34" charset="0"/>
            <a:cs typeface="Arial" pitchFamily="34" charset="0"/>
          </a:endParaRPr>
        </a:p>
        <a:p>
          <a:endParaRPr lang="is-IS" sz="1100" b="1">
            <a:solidFill>
              <a:sysClr val="windowText" lastClr="000000"/>
            </a:solidFill>
            <a:latin typeface="Arial" pitchFamily="34" charset="0"/>
            <a:cs typeface="Arial" pitchFamily="34" charset="0"/>
          </a:endParaRPr>
        </a:p>
        <a:p>
          <a:endParaRPr lang="is-IS" sz="1100" b="1">
            <a:solidFill>
              <a:sysClr val="windowText" lastClr="000000"/>
            </a:solidFill>
            <a:latin typeface="Arial" pitchFamily="34" charset="0"/>
            <a:cs typeface="Arial" pitchFamily="34" charset="0"/>
          </a:endParaRPr>
        </a:p>
        <a:p>
          <a:endParaRPr lang="is-IS" sz="1100" b="1">
            <a:solidFill>
              <a:sysClr val="windowText" lastClr="000000"/>
            </a:solidFill>
            <a:latin typeface="Arial" pitchFamily="34" charset="0"/>
            <a:cs typeface="Arial" pitchFamily="34" charset="0"/>
          </a:endParaRPr>
        </a:p>
        <a:p>
          <a:r>
            <a:rPr lang="is-IS" sz="1100" b="1">
              <a:solidFill>
                <a:sysClr val="windowText" lastClr="000000"/>
              </a:solidFill>
              <a:latin typeface="Segoe UI Semilight" panose="020B0402040204020203" pitchFamily="34" charset="0"/>
              <a:cs typeface="Segoe UI Semilight" panose="020B0402040204020203" pitchFamily="34" charset="0"/>
            </a:rPr>
            <a:t>Útgáfudagsetning:</a:t>
          </a:r>
          <a:r>
            <a:rPr lang="is-IS" sz="1100" b="0" baseline="0">
              <a:solidFill>
                <a:sysClr val="windowText" lastClr="000000"/>
              </a:solidFill>
              <a:latin typeface="Segoe UI Semilight" panose="020B0402040204020203" pitchFamily="34" charset="0"/>
              <a:cs typeface="Segoe UI Semilight" panose="020B0402040204020203" pitchFamily="34" charset="0"/>
            </a:rPr>
            <a:t> </a:t>
          </a:r>
          <a:r>
            <a:rPr lang="is-IS" sz="1100">
              <a:solidFill>
                <a:sysClr val="windowText" lastClr="000000"/>
              </a:solidFill>
              <a:latin typeface="Segoe UI Semilight" panose="020B0402040204020203" pitchFamily="34" charset="0"/>
              <a:cs typeface="Segoe UI Semilight" panose="020B0402040204020203" pitchFamily="34" charset="0"/>
            </a:rPr>
            <a:t>12.</a:t>
          </a:r>
          <a:r>
            <a:rPr lang="is-IS" sz="1100" baseline="0">
              <a:solidFill>
                <a:sysClr val="windowText" lastClr="000000"/>
              </a:solidFill>
              <a:latin typeface="Segoe UI Semilight" panose="020B0402040204020203" pitchFamily="34" charset="0"/>
              <a:cs typeface="Segoe UI Semilight" panose="020B0402040204020203" pitchFamily="34" charset="0"/>
            </a:rPr>
            <a:t> júlí 2024</a:t>
          </a:r>
        </a:p>
        <a:p>
          <a:endParaRPr lang="is-IS" sz="1100" baseline="0">
            <a:solidFill>
              <a:sysClr val="windowText" lastClr="000000"/>
            </a:solidFill>
            <a:latin typeface="Segoe UI Semilight" panose="020B0402040204020203" pitchFamily="34" charset="0"/>
            <a:cs typeface="Segoe UI Semilight" panose="020B0402040204020203" pitchFamily="34" charset="0"/>
          </a:endParaRPr>
        </a:p>
        <a:p>
          <a:endParaRPr lang="is-IS" sz="1100" baseline="0">
            <a:latin typeface="Segoe UI Semilight" panose="020B0402040204020203" pitchFamily="34" charset="0"/>
            <a:cs typeface="Segoe UI Semilight" panose="020B0402040204020203" pitchFamily="34" charset="0"/>
          </a:endParaRPr>
        </a:p>
        <a:p>
          <a:endParaRPr lang="is-IS" sz="1100" baseline="0">
            <a:latin typeface="Segoe UI Semilight" panose="020B0402040204020203" pitchFamily="34" charset="0"/>
            <a:cs typeface="Segoe UI Semilight" panose="020B0402040204020203" pitchFamily="34" charset="0"/>
          </a:endParaRPr>
        </a:p>
        <a:p>
          <a:r>
            <a:rPr lang="is-IS" sz="1100" b="1" baseline="0">
              <a:latin typeface="Segoe UI Semilight" panose="020B0402040204020203" pitchFamily="34" charset="0"/>
              <a:cs typeface="Segoe UI Semilight" panose="020B0402040204020203" pitchFamily="34" charset="0"/>
            </a:rPr>
            <a:t>Höfundarréttur:</a:t>
          </a:r>
          <a:r>
            <a:rPr lang="is-IS" sz="1100" baseline="0">
              <a:latin typeface="Segoe UI Semilight" panose="020B0402040204020203" pitchFamily="34" charset="0"/>
              <a:cs typeface="Segoe UI Semilight" panose="020B0402040204020203" pitchFamily="34" charset="0"/>
            </a:rPr>
            <a:t> Seðlabanki Íslands. </a:t>
          </a:r>
          <a:r>
            <a:rPr lang="is-IS" sz="1200" baseline="0">
              <a:solidFill>
                <a:sysClr val="windowText" lastClr="000000"/>
              </a:solidFill>
              <a:latin typeface="Segoe UI Semilight" panose="020B0402040204020203" pitchFamily="34" charset="0"/>
              <a:ea typeface="+mn-ea"/>
              <a:cs typeface="Segoe UI Semilight" panose="020B0402040204020203" pitchFamily="34" charset="0"/>
            </a:rPr>
            <a:t>Öllum er frjálst að nota efni úr ritinu en þess er óskað að getið sé heimildar.</a:t>
          </a:r>
        </a:p>
        <a:p>
          <a:endParaRPr lang="is-IS" sz="1100" baseline="0">
            <a:solidFill>
              <a:sysClr val="windowText" lastClr="000000"/>
            </a:solidFill>
            <a:latin typeface="Segoe UI Semilight" panose="020B0402040204020203" pitchFamily="34" charset="0"/>
            <a:cs typeface="Segoe UI Semilight" panose="020B0402040204020203" pitchFamily="34" charset="0"/>
          </a:endParaRPr>
        </a:p>
        <a:p>
          <a:r>
            <a:rPr lang="is-IS" sz="1100" b="1" baseline="0">
              <a:solidFill>
                <a:sysClr val="windowText" lastClr="000000"/>
              </a:solidFill>
              <a:latin typeface="Segoe UI Semilight" panose="020B0402040204020203" pitchFamily="34" charset="0"/>
              <a:cs typeface="Segoe UI Semilight" panose="020B0402040204020203" pitchFamily="34" charset="0"/>
            </a:rPr>
            <a:t>Fyrirvarar: </a:t>
          </a:r>
          <a:r>
            <a:rPr lang="is-IS" sz="1100">
              <a:solidFill>
                <a:sysClr val="windowText" lastClr="000000"/>
              </a:solidFill>
              <a:effectLst/>
              <a:latin typeface="Segoe UI Semilight" panose="020B0402040204020203" pitchFamily="34" charset="0"/>
              <a:ea typeface="+mn-ea"/>
              <a:cs typeface="Segoe UI Semilight" panose="020B0402040204020203" pitchFamily="34" charset="0"/>
            </a:rPr>
            <a:t>Efni ritsins er unnið upp úr upplýsingum úr viðeigandi ársreikningum og ber Seðlabankinn ekki ábyrgð á því ef villur reynast í þeim. Seðlabankinn reynir að gæta þess að efnið sé í samræmi við það sem fram kemur í ársreikningunum og birtir það með hefðbundnum fyrirvara um villur og mannleg mistök. </a:t>
          </a:r>
        </a:p>
        <a:p>
          <a:endParaRPr lang="is-IS" sz="1100" baseline="0">
            <a:latin typeface="+mj-lt"/>
            <a:cs typeface="Arial" pitchFamily="34" charset="0"/>
          </a:endParaRPr>
        </a:p>
      </xdr:txBody>
    </xdr:sp>
    <xdr:clientData/>
  </xdr:twoCellAnchor>
  <xdr:twoCellAnchor>
    <xdr:from>
      <xdr:col>4</xdr:col>
      <xdr:colOff>609602</xdr:colOff>
      <xdr:row>2</xdr:row>
      <xdr:rowOff>128589</xdr:rowOff>
    </xdr:from>
    <xdr:to>
      <xdr:col>6</xdr:col>
      <xdr:colOff>114303</xdr:colOff>
      <xdr:row>7</xdr:row>
      <xdr:rowOff>109539</xdr:rowOff>
    </xdr:to>
    <xdr:pic>
      <xdr:nvPicPr>
        <xdr:cNvPr id="6" name="Picture 5" descr="image001">
          <a:extLst>
            <a:ext uri="{FF2B5EF4-FFF2-40B4-BE49-F238E27FC236}">
              <a16:creationId xmlns:a16="http://schemas.microsoft.com/office/drawing/2014/main" id="{00000000-0008-0000-00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762252" y="471489"/>
          <a:ext cx="809626" cy="8382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57151</xdr:colOff>
      <xdr:row>1</xdr:row>
      <xdr:rowOff>28573</xdr:rowOff>
    </xdr:from>
    <xdr:to>
      <xdr:col>8</xdr:col>
      <xdr:colOff>495300</xdr:colOff>
      <xdr:row>55</xdr:row>
      <xdr:rowOff>6707</xdr:rowOff>
    </xdr:to>
    <xdr:sp macro="" textlink="">
      <xdr:nvSpPr>
        <xdr:cNvPr id="2" name="TextBox 1">
          <a:extLst>
            <a:ext uri="{FF2B5EF4-FFF2-40B4-BE49-F238E27FC236}">
              <a16:creationId xmlns:a16="http://schemas.microsoft.com/office/drawing/2014/main" id="{00000000-0008-0000-0100-000002000000}"/>
            </a:ext>
          </a:extLst>
        </xdr:cNvPr>
        <xdr:cNvSpPr txBox="1"/>
      </xdr:nvSpPr>
      <xdr:spPr>
        <a:xfrm>
          <a:off x="694387" y="209682"/>
          <a:ext cx="4898800" cy="9758029"/>
        </a:xfrm>
        <a:prstGeom prst="rect">
          <a:avLst/>
        </a:prstGeom>
        <a:solidFill>
          <a:schemeClr val="bg1"/>
        </a:solidFill>
        <a:ln w="38100" cmpd="sng">
          <a:solidFill>
            <a:srgbClr val="00558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b"/>
        <a:lstStyle/>
        <a:p>
          <a:pPr algn="ctr"/>
          <a:r>
            <a:rPr lang="is-IS" sz="1200" b="1">
              <a:solidFill>
                <a:schemeClr val="dk1"/>
              </a:solidFill>
              <a:effectLst/>
              <a:latin typeface="Segoe UI Semilight" panose="020B0402040204020203" pitchFamily="34" charset="0"/>
              <a:ea typeface="+mn-ea"/>
              <a:cs typeface="Segoe UI Semilight" panose="020B0402040204020203" pitchFamily="34" charset="0"/>
            </a:rPr>
            <a:t>INNGANGUR</a:t>
          </a:r>
        </a:p>
        <a:p>
          <a:pPr algn="ctr"/>
          <a:endParaRPr lang="is-IS" sz="1100" b="1">
            <a:solidFill>
              <a:schemeClr val="dk1"/>
            </a:solidFill>
            <a:effectLst/>
            <a:latin typeface="Segoe UI Semilight" panose="020B0402040204020203" pitchFamily="34" charset="0"/>
            <a:ea typeface="+mn-ea"/>
            <a:cs typeface="Segoe UI Semilight" panose="020B0402040204020203" pitchFamily="34" charset="0"/>
          </a:endParaRPr>
        </a:p>
        <a:p>
          <a:r>
            <a:rPr lang="is-IS" sz="1100">
              <a:solidFill>
                <a:schemeClr val="dk1"/>
              </a:solidFill>
              <a:effectLst/>
              <a:latin typeface="Segoe UI Semilight" panose="020B0402040204020203" pitchFamily="34" charset="0"/>
              <a:ea typeface="+mn-ea"/>
              <a:cs typeface="Segoe UI Semilight" panose="020B0402040204020203" pitchFamily="34" charset="0"/>
            </a:rPr>
            <a:t>Í þessari samantekt fjármálaeftirlits Seðlabanka Íslands eru birtar heildarniðurstöður ársreikninga fjármálafyrirtækja, þ.e. viðskiptabanka, sparisjóða, lánafyrirtækja og verðbréfafyrirtækja, ásamt rekstrarfélögum verðbréfasjóða og rekstraraðilum sérhæfðra sjóða, fyrir árið 2023, auk upplýsinga um heildareignir verðbréfasjóða og sérhæfðra sjóða fyrir almenna fjárfesta og heildareignir og hreina eign annarra sérhæfðra sjóða. Þá eru birtar upplýsingar um greiðslustofnanir og rafeyrisfyrirtæki. Jafnframt eru birtar upplýsingar um meðalstarfsmannafjölda móðurfélaga fjármálafyrirtækja og annarra aðila sem og yfirlit yfir afgreiðslustaði viðskiptabanka og sparisjóða á Íslandi í árslok 2023. Ekki er að finna á yfirliti þessu þau fjármálafyrirtæki sem misstu starfsleyfi sitt, sameinuðust öðrum eða voru í slitameðferð á árinu 2023. </a:t>
          </a:r>
        </a:p>
        <a:p>
          <a:r>
            <a:rPr lang="is-IS" sz="1100">
              <a:solidFill>
                <a:schemeClr val="dk1"/>
              </a:solidFill>
              <a:effectLst/>
              <a:latin typeface="Segoe UI Semilight" panose="020B0402040204020203" pitchFamily="34" charset="0"/>
              <a:ea typeface="+mn-ea"/>
              <a:cs typeface="Segoe UI Semilight" panose="020B0402040204020203" pitchFamily="34" charset="0"/>
            </a:rPr>
            <a:t> </a:t>
          </a:r>
        </a:p>
        <a:p>
          <a:r>
            <a:rPr lang="is-IS" sz="1100">
              <a:solidFill>
                <a:sysClr val="windowText" lastClr="000000"/>
              </a:solidFill>
              <a:effectLst/>
              <a:latin typeface="Segoe UI Semilight" panose="020B0402040204020203" pitchFamily="34" charset="0"/>
              <a:ea typeface="+mn-ea"/>
              <a:cs typeface="Segoe UI Semilight" panose="020B0402040204020203" pitchFamily="34" charset="0"/>
            </a:rPr>
            <a:t>Ársreikningar 2023 fyrir sjö lánastofnanir af 13 voru gerðir upp í samræmi við alþjóðlega reikningsskilastaðla (IFRS), sbr. VIII. kafla laga nr. 3/2006, um ársreikninga.</a:t>
          </a:r>
          <a:r>
            <a:rPr lang="is-IS" sz="1100" baseline="0">
              <a:solidFill>
                <a:sysClr val="windowText" lastClr="000000"/>
              </a:solidFill>
              <a:effectLst/>
              <a:latin typeface="Segoe UI Semilight" panose="020B0402040204020203" pitchFamily="34" charset="0"/>
              <a:ea typeface="+mn-ea"/>
              <a:cs typeface="Segoe UI Semilight" panose="020B0402040204020203" pitchFamily="34" charset="0"/>
            </a:rPr>
            <a:t> </a:t>
          </a:r>
          <a:r>
            <a:rPr lang="is-IS" sz="1100">
              <a:solidFill>
                <a:sysClr val="windowText" lastClr="000000"/>
              </a:solidFill>
              <a:effectLst/>
              <a:latin typeface="Segoe UI Semilight" panose="020B0402040204020203" pitchFamily="34" charset="0"/>
              <a:ea typeface="+mn-ea"/>
              <a:cs typeface="Segoe UI Semilight" panose="020B0402040204020203" pitchFamily="34" charset="0"/>
            </a:rPr>
            <a:t>Allar stærstu lánastofnanirnar gerðu sína ársreikninga upp samkvæmt IFRS auk þess gerði</a:t>
          </a:r>
          <a:r>
            <a:rPr lang="is-IS" sz="1100" baseline="0">
              <a:solidFill>
                <a:sysClr val="windowText" lastClr="000000"/>
              </a:solidFill>
              <a:effectLst/>
              <a:latin typeface="Segoe UI Semilight" panose="020B0402040204020203" pitchFamily="34" charset="0"/>
              <a:ea typeface="+mn-ea"/>
              <a:cs typeface="Segoe UI Semilight" panose="020B0402040204020203" pitchFamily="34" charset="0"/>
            </a:rPr>
            <a:t> eitt rafeyrisfyrirtæki upp sinn ársreikning samkvæmt IFRS</a:t>
          </a:r>
          <a:r>
            <a:rPr lang="is-IS" sz="1100">
              <a:solidFill>
                <a:sysClr val="windowText" lastClr="000000"/>
              </a:solidFill>
              <a:effectLst/>
              <a:latin typeface="Segoe UI Semilight" panose="020B0402040204020203" pitchFamily="34" charset="0"/>
              <a:ea typeface="+mn-ea"/>
              <a:cs typeface="Segoe UI Semilight" panose="020B0402040204020203" pitchFamily="34" charset="0"/>
            </a:rPr>
            <a:t>. Alls sex lánastofnanir sömdu ársreikninga fyrir árið 2023 samkvæmt reglum nr. 834/2003, um reikningsskil lánastofnana. Hafa ber í huga að reikningsskil samkvæmt framangreindum tveimur reglum eru hvað marga liði varðar ekki sambærileg.</a:t>
          </a:r>
        </a:p>
        <a:p>
          <a:r>
            <a:rPr lang="is-IS" sz="1100">
              <a:solidFill>
                <a:sysClr val="windowText" lastClr="000000"/>
              </a:solidFill>
              <a:effectLst/>
              <a:latin typeface="Segoe UI Semilight" panose="020B0402040204020203" pitchFamily="34" charset="0"/>
              <a:ea typeface="+mn-ea"/>
              <a:cs typeface="Segoe UI Semilight" panose="020B0402040204020203" pitchFamily="34" charset="0"/>
            </a:rPr>
            <a:t> </a:t>
          </a:r>
        </a:p>
        <a:p>
          <a:pPr marL="0" marR="0" lvl="0" indent="0" defTabSz="914400" eaLnBrk="1" fontAlgn="auto" latinLnBrk="0" hangingPunct="1">
            <a:lnSpc>
              <a:spcPct val="100000"/>
            </a:lnSpc>
            <a:spcBef>
              <a:spcPts val="0"/>
            </a:spcBef>
            <a:spcAft>
              <a:spcPts val="0"/>
            </a:spcAft>
            <a:buClrTx/>
            <a:buSzTx/>
            <a:buFontTx/>
            <a:buNone/>
            <a:tabLst/>
            <a:defRPr/>
          </a:pPr>
          <a:r>
            <a:rPr lang="is-IS" sz="1100">
              <a:solidFill>
                <a:schemeClr val="dk1"/>
              </a:solidFill>
              <a:effectLst/>
              <a:latin typeface="Segoe UI Semilight" panose="020B0402040204020203" pitchFamily="34" charset="0"/>
              <a:ea typeface="+mn-ea"/>
              <a:cs typeface="Segoe UI Semilight" panose="020B0402040204020203" pitchFamily="34" charset="0"/>
            </a:rPr>
            <a:t>Um reikningsskil verðbréfafyrirtækja gilda reglur nr. 102/2004 og um reikningsskil rekstrarfélaga verðbréfasjóða, rekstraraðila sérhæfðra sjóða, verðbréfasjóða og sérhæfðra</a:t>
          </a:r>
          <a:r>
            <a:rPr lang="is-IS" sz="1100" baseline="0">
              <a:solidFill>
                <a:schemeClr val="dk1"/>
              </a:solidFill>
              <a:effectLst/>
              <a:latin typeface="Segoe UI Semilight" panose="020B0402040204020203" pitchFamily="34" charset="0"/>
              <a:ea typeface="+mn-ea"/>
              <a:cs typeface="Segoe UI Semilight" panose="020B0402040204020203" pitchFamily="34" charset="0"/>
            </a:rPr>
            <a:t> sjóða fyrir almenna fjárfesta</a:t>
          </a:r>
          <a:r>
            <a:rPr lang="is-IS" sz="1100">
              <a:solidFill>
                <a:schemeClr val="dk1"/>
              </a:solidFill>
              <a:effectLst/>
              <a:latin typeface="Segoe UI Semilight" panose="020B0402040204020203" pitchFamily="34" charset="0"/>
              <a:ea typeface="+mn-ea"/>
              <a:cs typeface="Segoe UI Semilight" panose="020B0402040204020203" pitchFamily="34" charset="0"/>
            </a:rPr>
            <a:t> gilda reglur nr. 1240/2020. </a:t>
          </a:r>
          <a:endParaRPr lang="is-IS">
            <a:effectLst/>
            <a:latin typeface="Segoe UI Semilight" panose="020B0402040204020203" pitchFamily="34" charset="0"/>
            <a:cs typeface="Segoe UI Semilight" panose="020B0402040204020203" pitchFamily="34" charset="0"/>
          </a:endParaRPr>
        </a:p>
        <a:p>
          <a:endParaRPr lang="is-IS" sz="1100">
            <a:solidFill>
              <a:sysClr val="windowText" lastClr="000000"/>
            </a:solidFill>
            <a:effectLst/>
            <a:latin typeface="Segoe UI Semilight" panose="020B0402040204020203" pitchFamily="34" charset="0"/>
            <a:ea typeface="+mn-ea"/>
            <a:cs typeface="Segoe UI Semilight" panose="020B0402040204020203" pitchFamily="34" charset="0"/>
          </a:endParaRPr>
        </a:p>
        <a:p>
          <a:r>
            <a:rPr lang="is-IS" sz="1100">
              <a:solidFill>
                <a:sysClr val="windowText" lastClr="000000"/>
              </a:solidFill>
              <a:effectLst/>
              <a:latin typeface="Segoe UI Semilight" panose="020B0402040204020203" pitchFamily="34" charset="0"/>
              <a:ea typeface="+mn-ea"/>
              <a:cs typeface="Segoe UI Semilight" panose="020B0402040204020203" pitchFamily="34" charset="0"/>
            </a:rPr>
            <a:t>Samantektin sýnir nokkrar meginstærðir, s.s. heildareignir, eigið fé, eiginfjárhlutföll, hagnað</a:t>
          </a:r>
          <a:r>
            <a:rPr lang="is-IS" sz="1100" baseline="0">
              <a:solidFill>
                <a:sysClr val="windowText" lastClr="000000"/>
              </a:solidFill>
              <a:effectLst/>
              <a:latin typeface="Segoe UI Semilight" panose="020B0402040204020203" pitchFamily="34" charset="0"/>
              <a:ea typeface="+mn-ea"/>
              <a:cs typeface="Segoe UI Semilight" panose="020B0402040204020203" pitchFamily="34" charset="0"/>
            </a:rPr>
            <a:t> eða </a:t>
          </a:r>
          <a:r>
            <a:rPr lang="is-IS" sz="1100">
              <a:solidFill>
                <a:sysClr val="windowText" lastClr="000000"/>
              </a:solidFill>
              <a:effectLst/>
              <a:latin typeface="Segoe UI Semilight" panose="020B0402040204020203" pitchFamily="34" charset="0"/>
              <a:ea typeface="+mn-ea"/>
              <a:cs typeface="Segoe UI Semilight" panose="020B0402040204020203" pitchFamily="34" charset="0"/>
            </a:rPr>
            <a:t>tap, útlán til viðskiptavina og innlán lánastofnana.</a:t>
          </a:r>
        </a:p>
        <a:p>
          <a:r>
            <a:rPr lang="is-IS" sz="1100">
              <a:solidFill>
                <a:sysClr val="windowText" lastClr="000000"/>
              </a:solidFill>
              <a:effectLst/>
              <a:latin typeface="Segoe UI Semilight" panose="020B0402040204020203" pitchFamily="34" charset="0"/>
              <a:ea typeface="+mn-ea"/>
              <a:cs typeface="Segoe UI Semilight" panose="020B0402040204020203" pitchFamily="34" charset="0"/>
            </a:rPr>
            <a:t> </a:t>
          </a:r>
        </a:p>
        <a:p>
          <a:r>
            <a:rPr lang="is-IS" sz="1100">
              <a:solidFill>
                <a:sysClr val="windowText" lastClr="000000"/>
              </a:solidFill>
              <a:effectLst/>
              <a:latin typeface="Segoe UI Semilight" panose="020B0402040204020203" pitchFamily="34" charset="0"/>
              <a:ea typeface="+mn-ea"/>
              <a:cs typeface="Segoe UI Semilight" panose="020B0402040204020203" pitchFamily="34" charset="0"/>
            </a:rPr>
            <a:t>Í árslok 2023 voru starfandi fjórir viðskiptabankar, fimm sparisjóðir, fjögur lánafyrirtæki og átta verðbréfafyrirtæki samkvæmt lögum nr. 161/2002, um fjármálafyrirtæki. Þá voru starfandi sex rekstrarfélög verðbréfasjóða samkvæmt lögum nr. 116/2021, um verðbréfasjóði. Jafnframt voru starfandi 30 rekstraraðilar sérhæfðra sjóða samkvæmt lögum nr. 45/2020, um rekstraraðila sérhæfðra</a:t>
          </a:r>
          <a:r>
            <a:rPr lang="is-IS" sz="1100" baseline="0">
              <a:solidFill>
                <a:sysClr val="windowText" lastClr="000000"/>
              </a:solidFill>
              <a:effectLst/>
              <a:latin typeface="Segoe UI Semilight" panose="020B0402040204020203" pitchFamily="34" charset="0"/>
              <a:ea typeface="+mn-ea"/>
              <a:cs typeface="Segoe UI Semilight" panose="020B0402040204020203" pitchFamily="34" charset="0"/>
            </a:rPr>
            <a:t> sjóða</a:t>
          </a:r>
          <a:r>
            <a:rPr lang="is-IS" sz="1100">
              <a:solidFill>
                <a:sysClr val="windowText" lastClr="000000"/>
              </a:solidFill>
              <a:effectLst/>
              <a:latin typeface="Segoe UI Semilight" panose="020B0402040204020203" pitchFamily="34" charset="0"/>
              <a:ea typeface="+mn-ea"/>
              <a:cs typeface="Segoe UI Semilight" panose="020B0402040204020203" pitchFamily="34" charset="0"/>
            </a:rPr>
            <a:t>, þar af 12 leyfisskyldir rekstraraðilar, en af þeim voru sex einnig rekstrarfélög verðbréfasjóða, og 18 skráningarskyldir rekstraraðilar, þar af eitt verðbréfafyrirtæki.</a:t>
          </a:r>
          <a:r>
            <a:rPr lang="is-IS" sz="1100" baseline="0">
              <a:solidFill>
                <a:sysClr val="windowText" lastClr="000000"/>
              </a:solidFill>
              <a:effectLst/>
              <a:latin typeface="Segoe UI Semilight" panose="020B0402040204020203" pitchFamily="34" charset="0"/>
              <a:ea typeface="+mn-ea"/>
              <a:cs typeface="Segoe UI Semilight" panose="020B0402040204020203" pitchFamily="34" charset="0"/>
            </a:rPr>
            <a:t> </a:t>
          </a:r>
          <a:r>
            <a:rPr lang="is-IS" sz="1100">
              <a:solidFill>
                <a:sysClr val="windowText" lastClr="000000"/>
              </a:solidFill>
              <a:effectLst/>
              <a:latin typeface="Segoe UI Semilight" panose="020B0402040204020203" pitchFamily="34" charset="0"/>
              <a:ea typeface="+mn-ea"/>
              <a:cs typeface="Segoe UI Semilight" panose="020B0402040204020203" pitchFamily="34" charset="0"/>
            </a:rPr>
            <a:t>Reknir voru 38 verðbréfasjóðir á grundvelli laga nr. 116/2021 og 76 sérhæfðir sjóðir fyrir almenna fjárfesta og 131 aðrir sérhæfðir sjóðir á grundvelli laga nr. 45/2020. Auk þess störfuðu tvær greiðlustofnanir á grundvelli laga nr. 114/2021, um greiðsluþjónustu, og tvö rafeyrisfyrirtæki á grundvelli laga nr. 17/2013, um útgáfu og meðferð rafeyris.</a:t>
          </a:r>
        </a:p>
        <a:p>
          <a:endParaRPr lang="is-IS" sz="1100">
            <a:solidFill>
              <a:sysClr val="windowText" lastClr="000000"/>
            </a:solidFill>
            <a:effectLst/>
            <a:latin typeface="Segoe UI Semilight" panose="020B0402040204020203" pitchFamily="34" charset="0"/>
            <a:ea typeface="+mn-ea"/>
            <a:cs typeface="Segoe UI Semilight" panose="020B0402040204020203" pitchFamily="34" charset="0"/>
          </a:endParaRPr>
        </a:p>
        <a:p>
          <a:r>
            <a:rPr lang="is-IS" sz="1100">
              <a:solidFill>
                <a:sysClr val="windowText" lastClr="000000"/>
              </a:solidFill>
              <a:effectLst/>
              <a:latin typeface="Segoe UI Semilight" panose="020B0402040204020203" pitchFamily="34" charset="0"/>
              <a:ea typeface="+mn-ea"/>
              <a:cs typeface="Segoe UI Semilight" panose="020B0402040204020203" pitchFamily="34" charset="0"/>
            </a:rPr>
            <a:t>Athygli skal vakin á því að skýrsla þessi verður aðeins birt á heimasíðu Seðlabanka Íslands.</a:t>
          </a:r>
        </a:p>
        <a:p>
          <a:pPr algn="just">
            <a:lnSpc>
              <a:spcPct val="107000"/>
            </a:lnSpc>
            <a:spcAft>
              <a:spcPts val="800"/>
            </a:spcAft>
          </a:pPr>
          <a:r>
            <a:rPr lang="is-IS" sz="1100">
              <a:solidFill>
                <a:sysClr val="windowText" lastClr="000000"/>
              </a:solidFill>
              <a:effectLst/>
              <a:latin typeface="Segoe UI Semilight" panose="020B0402040204020203" pitchFamily="34" charset="0"/>
              <a:ea typeface="Calibri" panose="020F0502020204030204" pitchFamily="34" charset="0"/>
              <a:cs typeface="Segoe UI Semilight" panose="020B0402040204020203" pitchFamily="34" charset="0"/>
            </a:rPr>
            <a:t> </a:t>
          </a:r>
          <a:r>
            <a:rPr lang="is-IS" sz="1100">
              <a:solidFill>
                <a:sysClr val="windowText" lastClr="000000"/>
              </a:solidFill>
              <a:effectLst/>
              <a:latin typeface="Segoe UI Semilight" panose="020B0402040204020203" pitchFamily="34" charset="0"/>
              <a:ea typeface="+mn-ea"/>
              <a:cs typeface="Segoe UI Semilight" panose="020B0402040204020203" pitchFamily="34" charset="0"/>
            </a:rPr>
            <a:t> </a:t>
          </a:r>
        </a:p>
        <a:p>
          <a:pPr algn="l"/>
          <a:r>
            <a:rPr lang="is-IS" sz="1100">
              <a:solidFill>
                <a:schemeClr val="dk1"/>
              </a:solidFill>
              <a:effectLst/>
              <a:latin typeface="Segoe UI Semilight" panose="020B0402040204020203" pitchFamily="34" charset="0"/>
              <a:ea typeface="+mn-ea"/>
              <a:cs typeface="Segoe UI Semilight" panose="020B0402040204020203" pitchFamily="34" charset="0"/>
            </a:rPr>
            <a:t>Júlí 2024</a:t>
          </a:r>
        </a:p>
        <a:p>
          <a:endParaRPr lang="is-IS" sz="1100">
            <a:solidFill>
              <a:schemeClr val="dk1"/>
            </a:solidFill>
            <a:effectLst/>
            <a:latin typeface="Times New Roman" panose="02020603050405020304" pitchFamily="18" charset="0"/>
            <a:ea typeface="+mn-ea"/>
            <a:cs typeface="Times New Roman" panose="02020603050405020304" pitchFamily="18" charset="0"/>
          </a:endParaRPr>
        </a:p>
        <a:p>
          <a:r>
            <a:rPr lang="is-IS" sz="1100">
              <a:solidFill>
                <a:sysClr val="windowText" lastClr="000000"/>
              </a:solidFill>
              <a:effectLst/>
              <a:latin typeface="Times New Roman" panose="02020603050405020304" pitchFamily="18" charset="0"/>
              <a:ea typeface="+mn-ea"/>
              <a:cs typeface="Times New Roman" panose="02020603050405020304" pitchFamily="18" charset="0"/>
            </a:rPr>
            <a:t> </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mestjori\sameign\FME_Gogn\Lanastofnanir\Eiginfj&#225;r_sk&#253;rsla_2005_nov\EFJskyrsla2005nov_J&#246;klar.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Um skjalið"/>
      <sheetName val="ebl.1.0 "/>
      <sheetName val="skýr.bl"/>
      <sheetName val="ebl.2.0"/>
      <sheetName val="ebl.3.0"/>
      <sheetName val="ebl.3.1"/>
      <sheetName val="ebl.3.2"/>
      <sheetName val="ebl.3.3"/>
      <sheetName val="ebl.4.0"/>
      <sheetName val="ebl. 5.0"/>
      <sheetName val="ebl. 5.1"/>
      <sheetName val="ebl.5.2"/>
      <sheetName val="ebl.5.3"/>
      <sheetName val="ebl. 5.4"/>
      <sheetName val="ebl. 5.5 "/>
      <sheetName val="ebl. 6.0"/>
      <sheetName val="ebl.6.1"/>
      <sheetName val="ebl. 6.2"/>
      <sheetName val="ebl.6.3"/>
      <sheetName val="ebl.6.4"/>
      <sheetName val="ebl. 7.0"/>
      <sheetName val="ebl.7.1"/>
      <sheetName val="ebl.8.0"/>
      <sheetName val="FME_Lestur"/>
    </sheetNames>
    <sheetDataSet>
      <sheetData sheetId="0" refreshError="1"/>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99B221"/>
  </sheetPr>
  <dimension ref="E62"/>
  <sheetViews>
    <sheetView showGridLines="0" tabSelected="1" zoomScaleNormal="100" workbookViewId="0">
      <selection activeCell="N20" sqref="N20"/>
    </sheetView>
  </sheetViews>
  <sheetFormatPr defaultColWidth="9.140625" defaultRowHeight="14.1"/>
  <cols>
    <col min="1" max="1" width="2.7109375" style="25" customWidth="1"/>
    <col min="2" max="9" width="9.140625" style="25"/>
    <col min="10" max="10" width="7.5703125" style="25" customWidth="1"/>
    <col min="11" max="11" width="2.7109375" style="25" customWidth="1"/>
    <col min="12" max="16384" width="9.140625" style="25"/>
  </cols>
  <sheetData>
    <row r="62" spans="5:5" ht="16.5">
      <c r="E62" s="82"/>
    </row>
  </sheetData>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9B221"/>
  </sheetPr>
  <dimension ref="M41"/>
  <sheetViews>
    <sheetView showGridLines="0" zoomScale="142" zoomScaleNormal="100" workbookViewId="0">
      <selection activeCell="J11" sqref="J11"/>
    </sheetView>
  </sheetViews>
  <sheetFormatPr defaultColWidth="9.140625" defaultRowHeight="14.1"/>
  <cols>
    <col min="1" max="16384" width="9.140625" style="25"/>
  </cols>
  <sheetData>
    <row r="41" spans="13:13">
      <c r="M41" s="59"/>
    </row>
  </sheetData>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499984740745262"/>
  </sheetPr>
  <dimension ref="A1:BA56"/>
  <sheetViews>
    <sheetView showGridLines="0" showWhiteSpace="0" zoomScale="120" zoomScaleNormal="120" zoomScaleSheetLayoutView="100" workbookViewId="0">
      <selection activeCell="A44" sqref="A44"/>
    </sheetView>
  </sheetViews>
  <sheetFormatPr defaultColWidth="1.28515625" defaultRowHeight="12.95"/>
  <cols>
    <col min="1" max="1" width="3.28515625" style="2" customWidth="1"/>
    <col min="2" max="2" width="42.140625" style="2" customWidth="1"/>
    <col min="3" max="5" width="12.7109375" style="2" customWidth="1"/>
    <col min="6" max="6" width="3.28515625" style="2" customWidth="1"/>
    <col min="7" max="7" width="12.7109375" style="2" bestFit="1" customWidth="1"/>
    <col min="8" max="8" width="11.7109375" style="2" bestFit="1" customWidth="1"/>
    <col min="9" max="9" width="11.85546875" style="2" customWidth="1"/>
    <col min="10" max="10" width="1.28515625" style="2"/>
    <col min="11" max="11" width="9.85546875" style="2" bestFit="1" customWidth="1"/>
    <col min="12" max="12" width="11.5703125" style="2" bestFit="1" customWidth="1"/>
    <col min="13" max="16384" width="1.28515625" style="2"/>
  </cols>
  <sheetData>
    <row r="1" spans="1:24" ht="18" customHeight="1">
      <c r="B1" s="339" t="s">
        <v>0</v>
      </c>
      <c r="C1" s="339"/>
      <c r="D1" s="339"/>
      <c r="E1" s="339"/>
      <c r="F1" s="1"/>
    </row>
    <row r="2" spans="1:24" ht="18" customHeight="1">
      <c r="A2" s="7"/>
      <c r="B2" s="338" t="s">
        <v>1</v>
      </c>
      <c r="C2" s="338"/>
      <c r="D2" s="338"/>
      <c r="E2" s="338"/>
      <c r="F2" s="7"/>
    </row>
    <row r="3" spans="1:24" ht="15.75" customHeight="1">
      <c r="A3" s="7"/>
      <c r="B3" s="7"/>
      <c r="C3" s="8"/>
      <c r="D3" s="8"/>
      <c r="E3" s="7"/>
      <c r="F3" s="7"/>
    </row>
    <row r="4" spans="1:24" ht="19.5" customHeight="1">
      <c r="A4" s="13"/>
      <c r="B4" s="83"/>
      <c r="C4" s="337" t="s">
        <v>2</v>
      </c>
      <c r="D4" s="337"/>
      <c r="E4" s="83"/>
      <c r="F4" s="49"/>
    </row>
    <row r="5" spans="1:24" ht="13.5" customHeight="1">
      <c r="A5" s="13"/>
      <c r="B5" s="85" t="s">
        <v>3</v>
      </c>
      <c r="C5" s="337"/>
      <c r="D5" s="337"/>
      <c r="E5" s="83"/>
      <c r="F5" s="49"/>
    </row>
    <row r="6" spans="1:24" ht="14.1">
      <c r="A6" s="13"/>
      <c r="B6" s="333" t="s">
        <v>4</v>
      </c>
      <c r="C6" s="321" t="s">
        <v>5</v>
      </c>
      <c r="D6" s="333" t="s">
        <v>6</v>
      </c>
      <c r="E6" s="333" t="s">
        <v>7</v>
      </c>
      <c r="F6" s="49"/>
    </row>
    <row r="7" spans="1:24">
      <c r="A7" s="13"/>
      <c r="B7" s="14"/>
      <c r="C7" s="50"/>
      <c r="D7" s="14"/>
      <c r="E7" s="14"/>
      <c r="F7" s="49"/>
    </row>
    <row r="8" spans="1:24" ht="15.95">
      <c r="A8" s="13"/>
      <c r="B8" s="85" t="s">
        <v>8</v>
      </c>
      <c r="C8" s="86"/>
      <c r="D8" s="87"/>
      <c r="E8" s="88"/>
      <c r="F8" s="89"/>
      <c r="G8" s="90"/>
      <c r="H8" s="90"/>
      <c r="I8" s="90"/>
    </row>
    <row r="9" spans="1:24" ht="15.95">
      <c r="A9" s="13"/>
      <c r="B9" s="91" t="s">
        <v>9</v>
      </c>
      <c r="C9" s="92">
        <v>25737000</v>
      </c>
      <c r="D9" s="93">
        <v>25755000</v>
      </c>
      <c r="E9" s="323" t="s">
        <v>10</v>
      </c>
      <c r="F9" s="89"/>
      <c r="G9" s="94"/>
      <c r="H9" s="90"/>
      <c r="I9" s="90"/>
    </row>
    <row r="10" spans="1:24" ht="13.5" customHeight="1">
      <c r="A10" s="13"/>
      <c r="B10" s="91" t="s">
        <v>11</v>
      </c>
      <c r="C10" s="95">
        <v>24585000</v>
      </c>
      <c r="D10" s="96">
        <v>24301000</v>
      </c>
      <c r="E10" s="108" t="s">
        <v>10</v>
      </c>
      <c r="F10" s="89"/>
      <c r="G10" s="94"/>
      <c r="H10" s="98"/>
      <c r="I10" s="90"/>
      <c r="J10" s="17"/>
      <c r="K10" s="17"/>
      <c r="L10" s="17"/>
    </row>
    <row r="11" spans="1:24" ht="13.5" customHeight="1">
      <c r="A11" s="13"/>
      <c r="B11" s="99" t="s">
        <v>12</v>
      </c>
      <c r="C11" s="95">
        <v>4034276</v>
      </c>
      <c r="D11" s="96">
        <v>3749834</v>
      </c>
      <c r="E11" s="108" t="s">
        <v>10</v>
      </c>
      <c r="F11" s="89"/>
      <c r="G11" s="94"/>
      <c r="H11" s="98"/>
      <c r="I11" s="98"/>
      <c r="J11" s="17"/>
      <c r="K11" s="17"/>
      <c r="L11" s="17"/>
    </row>
    <row r="12" spans="1:24" ht="15.95">
      <c r="A12" s="13"/>
      <c r="B12" s="91" t="s">
        <v>13</v>
      </c>
      <c r="C12" s="95">
        <v>33167000</v>
      </c>
      <c r="D12" s="96">
        <v>33167000</v>
      </c>
      <c r="E12" s="108" t="s">
        <v>10</v>
      </c>
      <c r="F12" s="89"/>
      <c r="G12" s="94"/>
      <c r="H12" s="98"/>
      <c r="I12" s="98"/>
      <c r="J12" s="17"/>
      <c r="K12" s="17"/>
    </row>
    <row r="13" spans="1:24" ht="15.95">
      <c r="A13" s="13"/>
      <c r="B13" s="100" t="s">
        <v>14</v>
      </c>
      <c r="C13" s="101">
        <f>SUM(C9:C12)</f>
        <v>87523276</v>
      </c>
      <c r="D13" s="102">
        <f>SUM(D9:D12)</f>
        <v>86972834</v>
      </c>
      <c r="E13" s="108"/>
      <c r="F13" s="89"/>
      <c r="G13" s="90"/>
      <c r="H13" s="90"/>
      <c r="I13" s="90"/>
    </row>
    <row r="14" spans="1:24" ht="15.95">
      <c r="A14" s="13"/>
      <c r="B14" s="83"/>
      <c r="C14" s="103"/>
      <c r="D14" s="104"/>
      <c r="E14" s="105"/>
      <c r="F14" s="89"/>
      <c r="G14" s="90"/>
      <c r="H14" s="90"/>
      <c r="I14" s="90"/>
    </row>
    <row r="15" spans="1:24" ht="15.95">
      <c r="A15" s="13"/>
      <c r="B15" s="85" t="s">
        <v>15</v>
      </c>
      <c r="C15" s="106"/>
      <c r="D15" s="107"/>
      <c r="E15" s="108"/>
      <c r="F15" s="89"/>
      <c r="G15" s="90"/>
      <c r="H15" s="109"/>
      <c r="I15" s="109"/>
      <c r="J15"/>
      <c r="K15"/>
      <c r="L15"/>
      <c r="M15"/>
      <c r="N15"/>
      <c r="O15"/>
      <c r="P15"/>
      <c r="Q15"/>
      <c r="R15"/>
      <c r="S15"/>
      <c r="T15"/>
      <c r="U15"/>
      <c r="V15"/>
      <c r="W15"/>
      <c r="X15"/>
    </row>
    <row r="16" spans="1:24" ht="15.95">
      <c r="A16" s="13"/>
      <c r="B16" s="110" t="s">
        <v>16</v>
      </c>
      <c r="C16" s="309">
        <v>-348774</v>
      </c>
      <c r="D16" s="308">
        <v>-348774</v>
      </c>
      <c r="E16" s="108"/>
      <c r="F16" s="89"/>
      <c r="G16" s="90"/>
      <c r="H16" s="109"/>
      <c r="I16" s="109"/>
      <c r="J16"/>
      <c r="K16"/>
      <c r="L16"/>
      <c r="M16"/>
      <c r="N16"/>
      <c r="O16"/>
      <c r="P16"/>
      <c r="Q16"/>
      <c r="R16"/>
      <c r="S16"/>
      <c r="T16"/>
      <c r="U16"/>
      <c r="V16"/>
      <c r="W16"/>
      <c r="X16"/>
    </row>
    <row r="17" spans="1:24" ht="12.75" customHeight="1">
      <c r="A17" s="13"/>
      <c r="B17" s="110" t="s">
        <v>17</v>
      </c>
      <c r="C17" s="309">
        <v>111818</v>
      </c>
      <c r="D17" s="308">
        <v>111818</v>
      </c>
      <c r="E17" s="108"/>
      <c r="F17" s="89"/>
      <c r="G17" s="90"/>
      <c r="H17" s="109"/>
      <c r="I17" s="109"/>
      <c r="J17"/>
      <c r="K17"/>
      <c r="L17"/>
      <c r="M17"/>
      <c r="N17"/>
      <c r="O17"/>
      <c r="P17"/>
      <c r="Q17"/>
      <c r="R17"/>
      <c r="S17"/>
      <c r="T17"/>
      <c r="U17"/>
      <c r="V17"/>
      <c r="W17"/>
      <c r="X17"/>
    </row>
    <row r="18" spans="1:24" ht="12.75" customHeight="1">
      <c r="A18" s="13"/>
      <c r="B18" s="110" t="s">
        <v>18</v>
      </c>
      <c r="C18" s="310">
        <v>23102</v>
      </c>
      <c r="D18" s="308">
        <v>23102</v>
      </c>
      <c r="E18" s="108"/>
      <c r="F18" s="89"/>
      <c r="G18" s="90"/>
      <c r="H18" s="109"/>
      <c r="I18" s="109"/>
      <c r="J18" s="75"/>
      <c r="K18" s="75"/>
      <c r="L18" s="75"/>
      <c r="M18" s="75"/>
      <c r="N18" s="75"/>
      <c r="O18" s="75"/>
      <c r="P18" s="75"/>
      <c r="Q18" s="75"/>
      <c r="R18" s="75"/>
      <c r="S18" s="75"/>
      <c r="T18" s="75"/>
      <c r="U18" s="75"/>
      <c r="V18" s="75"/>
      <c r="W18" s="75"/>
      <c r="X18" s="75"/>
    </row>
    <row r="19" spans="1:24" ht="12.75" customHeight="1">
      <c r="A19" s="13"/>
      <c r="B19" s="110" t="s">
        <v>19</v>
      </c>
      <c r="C19" s="310">
        <v>39727</v>
      </c>
      <c r="D19" s="308">
        <v>39727</v>
      </c>
      <c r="E19" s="108"/>
      <c r="F19" s="89"/>
      <c r="G19" s="90"/>
      <c r="H19" s="109"/>
      <c r="I19" s="109"/>
      <c r="J19"/>
      <c r="K19"/>
      <c r="L19"/>
      <c r="M19"/>
      <c r="N19"/>
      <c r="O19"/>
      <c r="P19"/>
      <c r="Q19"/>
      <c r="R19"/>
      <c r="S19"/>
      <c r="T19"/>
      <c r="U19"/>
      <c r="V19"/>
      <c r="W19"/>
      <c r="X19"/>
    </row>
    <row r="20" spans="1:24" ht="12.75" customHeight="1">
      <c r="A20" s="13"/>
      <c r="B20" s="110" t="s">
        <v>20</v>
      </c>
      <c r="C20" s="310">
        <v>204720</v>
      </c>
      <c r="D20" s="308">
        <v>204720</v>
      </c>
      <c r="E20" s="108"/>
      <c r="F20" s="89"/>
      <c r="G20" s="94"/>
      <c r="H20" s="90"/>
      <c r="I20" s="90"/>
    </row>
    <row r="21" spans="1:24" ht="14.25" customHeight="1">
      <c r="A21" s="13"/>
      <c r="B21" s="100" t="s">
        <v>14</v>
      </c>
      <c r="C21" s="113">
        <f>+SUM(C16:C20)</f>
        <v>30593</v>
      </c>
      <c r="D21" s="102">
        <f>SUM(D16:D20)</f>
        <v>30593</v>
      </c>
      <c r="E21" s="114"/>
      <c r="F21" s="89"/>
      <c r="G21" s="90"/>
      <c r="H21" s="90"/>
      <c r="I21" s="90"/>
    </row>
    <row r="22" spans="1:24" ht="15.95">
      <c r="A22" s="13"/>
      <c r="B22" s="115"/>
      <c r="C22" s="116"/>
      <c r="D22" s="104"/>
      <c r="E22" s="105"/>
      <c r="F22" s="89"/>
      <c r="G22" s="90"/>
      <c r="H22" s="90"/>
      <c r="I22" s="90"/>
    </row>
    <row r="23" spans="1:24" ht="15.95">
      <c r="A23" s="13"/>
      <c r="B23" s="85" t="s">
        <v>21</v>
      </c>
      <c r="C23" s="117"/>
      <c r="D23" s="107"/>
      <c r="E23" s="108"/>
      <c r="F23" s="89"/>
      <c r="G23" s="90"/>
      <c r="H23" s="90"/>
      <c r="I23" s="90"/>
    </row>
    <row r="24" spans="1:24" ht="15.95">
      <c r="A24" s="13"/>
      <c r="B24" s="110" t="s">
        <v>22</v>
      </c>
      <c r="C24" s="310">
        <v>703500</v>
      </c>
      <c r="D24" s="311">
        <v>703500</v>
      </c>
      <c r="E24" s="319"/>
      <c r="F24" s="90"/>
      <c r="G24" s="118"/>
      <c r="H24" s="90"/>
      <c r="I24" s="90"/>
    </row>
    <row r="25" spans="1:24" ht="12.75" customHeight="1">
      <c r="A25" s="13"/>
      <c r="B25" s="99" t="s">
        <v>23</v>
      </c>
      <c r="C25" s="310">
        <v>-554987</v>
      </c>
      <c r="D25" s="308">
        <v>-554987</v>
      </c>
      <c r="E25" s="108" t="s">
        <v>10</v>
      </c>
      <c r="F25" s="89"/>
      <c r="G25" s="118"/>
      <c r="H25" s="119"/>
      <c r="I25" s="119"/>
    </row>
    <row r="26" spans="1:24" ht="15.95">
      <c r="A26" s="13"/>
      <c r="B26" s="110" t="s">
        <v>24</v>
      </c>
      <c r="C26" s="310">
        <v>1865798.223</v>
      </c>
      <c r="D26" s="308">
        <v>1865798.223</v>
      </c>
      <c r="E26" s="108" t="s">
        <v>10</v>
      </c>
      <c r="F26" s="89"/>
      <c r="G26" s="120"/>
      <c r="H26" s="90"/>
      <c r="I26" s="90"/>
    </row>
    <row r="27" spans="1:24" ht="12.4" customHeight="1">
      <c r="A27" s="13"/>
      <c r="B27" s="110" t="s">
        <v>25</v>
      </c>
      <c r="C27" s="310">
        <v>528503</v>
      </c>
      <c r="D27" s="311">
        <v>528503</v>
      </c>
      <c r="E27" s="108" t="s">
        <v>10</v>
      </c>
      <c r="F27" s="89"/>
      <c r="G27" s="120"/>
      <c r="H27" s="121"/>
      <c r="I27" s="119"/>
      <c r="J27" s="66"/>
      <c r="K27" s="66"/>
      <c r="L27" s="66"/>
      <c r="M27" s="66"/>
      <c r="N27" s="66"/>
      <c r="O27" s="66"/>
      <c r="P27" s="66"/>
      <c r="Q27" s="66"/>
      <c r="R27" s="66"/>
      <c r="S27" s="66"/>
      <c r="T27" s="66"/>
    </row>
    <row r="28" spans="1:24" ht="12.75" customHeight="1">
      <c r="A28" s="13"/>
      <c r="B28" s="122" t="s">
        <v>14</v>
      </c>
      <c r="C28" s="123">
        <f>SUM(C24:C27)</f>
        <v>2542814.2230000002</v>
      </c>
      <c r="D28" s="124">
        <f>SUM(D24:D27)</f>
        <v>2542814.2230000002</v>
      </c>
      <c r="E28" s="108"/>
      <c r="F28" s="89"/>
      <c r="G28" s="90"/>
      <c r="H28" s="90"/>
      <c r="I28" s="90"/>
    </row>
    <row r="29" spans="1:24" ht="12.75" customHeight="1">
      <c r="A29" s="13"/>
      <c r="B29" s="125"/>
      <c r="C29" s="103"/>
      <c r="D29" s="126"/>
      <c r="E29" s="105"/>
      <c r="F29" s="89"/>
      <c r="G29" s="127"/>
      <c r="H29" s="127"/>
      <c r="I29" s="90"/>
    </row>
    <row r="30" spans="1:24" ht="12.75" customHeight="1">
      <c r="A30" s="13"/>
      <c r="B30" s="128" t="s">
        <v>26</v>
      </c>
      <c r="C30" s="129"/>
      <c r="D30" s="126"/>
      <c r="E30" s="108"/>
      <c r="F30" s="89"/>
      <c r="G30" s="130"/>
      <c r="H30" s="90"/>
      <c r="I30" s="90"/>
    </row>
    <row r="31" spans="1:24" ht="12.75" customHeight="1">
      <c r="A31" s="13"/>
      <c r="B31" s="110" t="s">
        <v>27</v>
      </c>
      <c r="C31" s="310">
        <v>-2004.2270000000001</v>
      </c>
      <c r="D31" s="312">
        <v>-2004.2270000000001</v>
      </c>
      <c r="E31" s="108"/>
      <c r="F31" s="89"/>
      <c r="G31" s="120"/>
      <c r="H31" s="90"/>
      <c r="I31" s="90"/>
    </row>
    <row r="32" spans="1:24" ht="12.75" customHeight="1">
      <c r="A32" s="13"/>
      <c r="B32" s="110" t="s">
        <v>28</v>
      </c>
      <c r="C32" s="310">
        <v>4198.9930000000004</v>
      </c>
      <c r="D32" s="308">
        <v>4198.9930000000004</v>
      </c>
      <c r="E32" s="108"/>
      <c r="F32" s="89"/>
      <c r="G32" s="120"/>
      <c r="H32" s="90"/>
      <c r="I32" s="90"/>
    </row>
    <row r="33" spans="1:53" ht="12.75" customHeight="1">
      <c r="A33" s="13"/>
      <c r="B33" s="132" t="s">
        <v>14</v>
      </c>
      <c r="C33" s="123">
        <f>SUM(C31:C32)</f>
        <v>2194.7660000000005</v>
      </c>
      <c r="D33" s="124">
        <f>SUM(D31:D32)</f>
        <v>2194.7660000000005</v>
      </c>
      <c r="E33" s="108"/>
      <c r="F33" s="89"/>
      <c r="G33" s="94"/>
      <c r="H33" s="90"/>
      <c r="I33" s="90"/>
    </row>
    <row r="34" spans="1:53" ht="12.75" customHeight="1">
      <c r="A34" s="13"/>
      <c r="B34" s="133"/>
      <c r="C34" s="134"/>
      <c r="D34" s="135"/>
      <c r="E34" s="105"/>
      <c r="F34" s="89"/>
      <c r="G34" s="336"/>
      <c r="H34" s="336"/>
      <c r="I34" s="336"/>
    </row>
    <row r="35" spans="1:53" ht="12.75" customHeight="1">
      <c r="A35" s="13"/>
      <c r="B35" s="128" t="s">
        <v>29</v>
      </c>
      <c r="C35" s="129"/>
      <c r="D35" s="126"/>
      <c r="E35" s="108"/>
      <c r="F35" s="89"/>
      <c r="G35" s="136"/>
      <c r="H35" s="90"/>
      <c r="I35" s="90"/>
    </row>
    <row r="36" spans="1:53" ht="15.95">
      <c r="A36" s="13"/>
      <c r="B36" s="110" t="s">
        <v>30</v>
      </c>
      <c r="C36" s="310">
        <v>-2202.2249999999999</v>
      </c>
      <c r="D36" s="312">
        <v>-2202.2249999999999</v>
      </c>
      <c r="E36" s="108"/>
      <c r="F36" s="89"/>
      <c r="G36" s="120"/>
      <c r="H36" s="138"/>
      <c r="I36" s="138"/>
      <c r="J36" s="74"/>
      <c r="K36" s="74"/>
      <c r="L36" s="74"/>
      <c r="M36" s="74"/>
      <c r="N36" s="74"/>
      <c r="O36" s="74"/>
      <c r="P36" s="74"/>
      <c r="Q36" s="74"/>
      <c r="R36" s="74"/>
      <c r="S36" s="74"/>
      <c r="T36" s="74"/>
      <c r="U36" s="74"/>
      <c r="V36" s="74"/>
      <c r="W36" s="74"/>
      <c r="X36" s="74"/>
      <c r="Y36" s="74"/>
      <c r="Z36" s="74"/>
      <c r="AA36" s="74"/>
      <c r="AB36" s="74"/>
      <c r="AC36" s="74"/>
      <c r="AD36" s="74"/>
      <c r="AE36" s="74"/>
      <c r="AF36" s="74"/>
      <c r="AG36" s="74"/>
      <c r="AH36" s="74"/>
      <c r="AI36" s="74"/>
      <c r="AJ36" s="74"/>
      <c r="AK36" s="74"/>
      <c r="AL36" s="74"/>
      <c r="AM36" s="74"/>
      <c r="AN36" s="74"/>
      <c r="AO36" s="74"/>
      <c r="AP36" s="74"/>
      <c r="AQ36" s="74"/>
      <c r="AR36" s="74"/>
      <c r="AS36" s="74"/>
      <c r="AT36" s="74"/>
      <c r="AU36" s="74"/>
      <c r="AV36" s="74"/>
      <c r="AW36" s="74"/>
      <c r="AX36" s="74"/>
      <c r="AY36" s="74"/>
      <c r="AZ36" s="74"/>
      <c r="BA36" s="74"/>
    </row>
    <row r="37" spans="1:53" ht="12.75" customHeight="1">
      <c r="A37" s="13"/>
      <c r="B37" s="110" t="s">
        <v>31</v>
      </c>
      <c r="C37" s="129">
        <v>829535</v>
      </c>
      <c r="D37" s="137">
        <v>829535</v>
      </c>
      <c r="E37" s="108" t="s">
        <v>10</v>
      </c>
      <c r="F37" s="89"/>
      <c r="G37" s="120"/>
      <c r="H37" s="121"/>
      <c r="I37" s="139"/>
      <c r="J37" s="80"/>
      <c r="K37" s="80"/>
      <c r="L37" s="74"/>
      <c r="M37" s="80"/>
      <c r="N37" s="80"/>
      <c r="O37" s="80"/>
      <c r="P37" s="80"/>
      <c r="Q37" s="80"/>
      <c r="R37" s="80"/>
      <c r="S37" s="80"/>
      <c r="T37" s="80"/>
      <c r="U37" s="80"/>
      <c r="V37" s="80"/>
      <c r="W37" s="80"/>
      <c r="X37" s="80"/>
      <c r="Y37" s="80"/>
      <c r="Z37" s="80"/>
      <c r="AA37" s="80"/>
      <c r="AB37" s="80"/>
      <c r="AC37" s="80"/>
      <c r="AD37" s="80"/>
      <c r="AE37" s="80"/>
      <c r="AF37" s="80"/>
      <c r="AG37" s="80"/>
      <c r="AH37" s="80"/>
      <c r="AI37" s="80"/>
      <c r="AJ37" s="80"/>
      <c r="AK37" s="80"/>
      <c r="AL37" s="80"/>
      <c r="AM37" s="80"/>
      <c r="AN37" s="80"/>
      <c r="AO37" s="80"/>
      <c r="AP37" s="80"/>
      <c r="AQ37" s="80"/>
      <c r="AR37" s="80"/>
      <c r="AS37" s="80"/>
      <c r="AT37" s="80"/>
      <c r="AU37" s="80"/>
      <c r="AV37" s="80"/>
      <c r="AW37" s="80"/>
      <c r="AX37" s="80"/>
      <c r="AY37" s="80"/>
      <c r="AZ37" s="80"/>
      <c r="BA37" s="80"/>
    </row>
    <row r="38" spans="1:53" ht="15.95">
      <c r="A38" s="13"/>
      <c r="B38" s="132" t="s">
        <v>14</v>
      </c>
      <c r="C38" s="123">
        <f>SUM(C36:C37)</f>
        <v>827332.77500000002</v>
      </c>
      <c r="D38" s="124">
        <f>SUM(D36:D37)</f>
        <v>827332.77500000002</v>
      </c>
      <c r="E38" s="97"/>
      <c r="F38" s="89"/>
      <c r="G38" s="138"/>
      <c r="H38" s="138"/>
      <c r="I38" s="138"/>
      <c r="J38" s="74"/>
      <c r="K38" s="74"/>
      <c r="L38" s="74"/>
      <c r="M38" s="74"/>
      <c r="N38" s="74"/>
      <c r="O38" s="74"/>
      <c r="P38" s="74"/>
      <c r="Q38" s="74"/>
      <c r="R38" s="74"/>
      <c r="S38" s="74"/>
      <c r="T38" s="74"/>
      <c r="U38" s="74"/>
      <c r="V38" s="74"/>
      <c r="W38" s="74"/>
      <c r="X38" s="74"/>
      <c r="Y38" s="74"/>
      <c r="Z38" s="74"/>
      <c r="AA38" s="74"/>
      <c r="AB38" s="74"/>
      <c r="AC38" s="74"/>
      <c r="AD38" s="74"/>
      <c r="AE38" s="74"/>
      <c r="AF38" s="74"/>
      <c r="AG38" s="74"/>
      <c r="AH38" s="74"/>
      <c r="AI38" s="74"/>
      <c r="AJ38" s="74"/>
      <c r="AK38" s="74"/>
      <c r="AL38" s="74"/>
      <c r="AM38" s="74"/>
      <c r="AN38" s="74"/>
      <c r="AO38" s="74"/>
      <c r="AP38" s="74"/>
      <c r="AQ38" s="74"/>
      <c r="AR38" s="74"/>
      <c r="AS38" s="74"/>
      <c r="AT38" s="74"/>
      <c r="AU38" s="74"/>
      <c r="AV38" s="74"/>
      <c r="AW38" s="74"/>
      <c r="AX38" s="74"/>
      <c r="AY38" s="74"/>
      <c r="AZ38" s="74"/>
      <c r="BA38" s="74"/>
    </row>
    <row r="39" spans="1:53" ht="15.95">
      <c r="A39" s="13"/>
      <c r="B39" s="140" t="s">
        <v>32</v>
      </c>
      <c r="C39" s="141">
        <f>C13+C21+C28+C33+C38-C32</f>
        <v>90922011.771000013</v>
      </c>
      <c r="D39" s="102">
        <f>D13+D21+D28+D33+D38-D32</f>
        <v>90371569.771000013</v>
      </c>
      <c r="E39" s="108"/>
      <c r="F39" s="89"/>
      <c r="G39" s="94"/>
      <c r="H39" s="90"/>
      <c r="I39" s="90"/>
    </row>
    <row r="40" spans="1:53" ht="26.25" customHeight="1">
      <c r="A40" s="13"/>
      <c r="B40" s="90"/>
      <c r="C40" s="90"/>
      <c r="D40" s="90"/>
      <c r="E40" s="90"/>
      <c r="F40" s="89"/>
      <c r="G40" s="94"/>
      <c r="H40" s="90"/>
      <c r="I40" s="90"/>
    </row>
    <row r="41" spans="1:53" ht="21" customHeight="1">
      <c r="A41" s="13"/>
      <c r="B41" s="142"/>
      <c r="C41" s="109"/>
      <c r="D41" s="109"/>
      <c r="E41" s="109"/>
      <c r="F41" s="109"/>
      <c r="G41" s="109"/>
      <c r="H41" s="109"/>
      <c r="I41" s="109"/>
      <c r="J41"/>
      <c r="K41"/>
      <c r="L41"/>
      <c r="M41"/>
      <c r="N41"/>
      <c r="O41"/>
      <c r="P41"/>
      <c r="Q41"/>
      <c r="R41"/>
      <c r="S41"/>
      <c r="T41"/>
    </row>
    <row r="42" spans="1:53" ht="15.95">
      <c r="A42" s="13"/>
      <c r="B42" s="143"/>
      <c r="C42" s="109"/>
      <c r="D42" s="109"/>
      <c r="E42" s="109"/>
      <c r="F42" s="109"/>
      <c r="G42" s="109"/>
      <c r="H42" s="109"/>
      <c r="I42" s="109"/>
      <c r="J42"/>
      <c r="K42"/>
      <c r="L42"/>
      <c r="M42"/>
      <c r="N42"/>
      <c r="O42"/>
      <c r="P42"/>
      <c r="Q42"/>
      <c r="R42"/>
      <c r="S42"/>
      <c r="T42"/>
    </row>
    <row r="43" spans="1:53" ht="15.95">
      <c r="A43" s="13"/>
      <c r="B43" s="144"/>
      <c r="C43" s="145"/>
      <c r="D43" s="87"/>
      <c r="E43" s="83"/>
      <c r="F43" s="89"/>
      <c r="G43" s="90"/>
      <c r="H43" s="90"/>
      <c r="I43" s="90"/>
    </row>
    <row r="44" spans="1:53" s="66" customFormat="1" ht="15.95">
      <c r="A44" s="322" t="s">
        <v>33</v>
      </c>
      <c r="B44" s="147" t="s">
        <v>34</v>
      </c>
      <c r="C44" s="147"/>
      <c r="D44" s="147"/>
      <c r="E44" s="147"/>
      <c r="F44" s="148"/>
      <c r="G44" s="149"/>
      <c r="H44" s="149"/>
      <c r="I44" s="149"/>
      <c r="J44" s="77"/>
      <c r="K44" s="77"/>
      <c r="L44" s="77"/>
      <c r="M44" s="77"/>
      <c r="N44" s="77"/>
      <c r="O44" s="77"/>
      <c r="P44" s="77"/>
      <c r="Q44" s="77"/>
      <c r="R44" s="77"/>
      <c r="S44" s="77"/>
      <c r="T44" s="77"/>
      <c r="U44" s="77"/>
      <c r="V44" s="77"/>
      <c r="W44" s="77"/>
      <c r="X44" s="77"/>
      <c r="Y44" s="77"/>
      <c r="Z44" s="77"/>
      <c r="AA44" s="77"/>
      <c r="AB44" s="77"/>
      <c r="AC44" s="77"/>
      <c r="AD44" s="77"/>
      <c r="AE44" s="77"/>
    </row>
    <row r="45" spans="1:53" s="66" customFormat="1" ht="15.95">
      <c r="A45" s="322" t="s">
        <v>35</v>
      </c>
      <c r="B45" s="147" t="s">
        <v>36</v>
      </c>
      <c r="C45" s="147"/>
      <c r="D45" s="149"/>
      <c r="E45" s="149"/>
      <c r="F45" s="148"/>
      <c r="G45" s="149"/>
      <c r="H45" s="149"/>
      <c r="I45" s="149"/>
      <c r="J45" s="77"/>
      <c r="K45" s="77"/>
      <c r="L45" s="77"/>
      <c r="M45" s="77"/>
      <c r="N45" s="77"/>
      <c r="O45" s="77"/>
      <c r="P45" s="77"/>
      <c r="Q45" s="77"/>
      <c r="R45" s="77"/>
      <c r="S45" s="77"/>
      <c r="T45" s="77"/>
      <c r="U45" s="77"/>
      <c r="V45" s="77"/>
      <c r="W45" s="77"/>
      <c r="X45" s="77"/>
      <c r="Y45" s="77"/>
      <c r="Z45" s="77"/>
      <c r="AA45" s="77"/>
      <c r="AB45" s="77"/>
      <c r="AC45" s="77"/>
      <c r="AD45" s="77"/>
      <c r="AE45" s="77"/>
    </row>
    <row r="46" spans="1:53" s="66" customFormat="1" ht="15.95">
      <c r="A46" s="322" t="s">
        <v>37</v>
      </c>
      <c r="B46" s="147" t="s">
        <v>38</v>
      </c>
      <c r="C46" s="119"/>
      <c r="D46" s="149"/>
      <c r="E46" s="149"/>
      <c r="F46" s="148"/>
      <c r="G46" s="149"/>
      <c r="H46" s="149"/>
      <c r="I46" s="149"/>
      <c r="J46" s="77"/>
      <c r="K46" s="77"/>
      <c r="L46" s="77"/>
      <c r="M46" s="77"/>
      <c r="N46" s="77"/>
      <c r="O46" s="77"/>
      <c r="P46" s="77"/>
      <c r="Q46" s="77"/>
      <c r="R46" s="77"/>
      <c r="S46" s="77"/>
      <c r="T46" s="77"/>
      <c r="U46" s="77"/>
      <c r="V46" s="77"/>
      <c r="W46" s="77"/>
      <c r="X46" s="77"/>
      <c r="Y46" s="77"/>
      <c r="Z46" s="77"/>
      <c r="AA46" s="77"/>
      <c r="AB46" s="77"/>
      <c r="AC46" s="77"/>
      <c r="AD46" s="77"/>
      <c r="AE46" s="77"/>
    </row>
    <row r="47" spans="1:53" s="66" customFormat="1" ht="15.95">
      <c r="A47" s="322" t="s">
        <v>39</v>
      </c>
      <c r="B47" s="147" t="s">
        <v>40</v>
      </c>
      <c r="C47" s="150"/>
      <c r="D47" s="149"/>
      <c r="E47" s="149"/>
      <c r="F47" s="148"/>
      <c r="G47" s="149"/>
      <c r="H47" s="149"/>
      <c r="I47" s="149"/>
      <c r="J47" s="79"/>
      <c r="K47" s="79"/>
      <c r="L47" s="79"/>
      <c r="M47" s="79"/>
      <c r="N47" s="79"/>
      <c r="O47" s="79"/>
      <c r="P47" s="79"/>
      <c r="Q47" s="79"/>
      <c r="R47" s="79"/>
      <c r="S47" s="79"/>
      <c r="T47" s="79"/>
      <c r="U47" s="79"/>
      <c r="V47" s="79"/>
      <c r="W47" s="79"/>
      <c r="X47" s="79"/>
      <c r="Y47" s="79"/>
      <c r="Z47" s="79"/>
      <c r="AA47" s="79"/>
      <c r="AB47" s="79"/>
      <c r="AC47" s="79"/>
      <c r="AD47" s="79"/>
      <c r="AE47" s="79"/>
    </row>
    <row r="48" spans="1:53" s="66" customFormat="1" ht="15.95">
      <c r="A48" s="322" t="s">
        <v>41</v>
      </c>
      <c r="B48" s="147" t="s">
        <v>42</v>
      </c>
      <c r="C48" s="119"/>
      <c r="D48" s="119"/>
      <c r="E48" s="119"/>
      <c r="F48" s="119"/>
      <c r="G48" s="119"/>
      <c r="H48" s="149"/>
      <c r="I48" s="149"/>
      <c r="J48" s="79"/>
      <c r="K48" s="79"/>
      <c r="L48" s="79"/>
      <c r="M48" s="79"/>
      <c r="N48" s="79"/>
      <c r="O48" s="79"/>
      <c r="P48" s="79"/>
      <c r="Q48" s="79"/>
      <c r="R48" s="79"/>
      <c r="S48" s="79"/>
      <c r="T48" s="79"/>
      <c r="U48" s="79"/>
      <c r="V48" s="79"/>
      <c r="W48" s="79"/>
      <c r="X48" s="79"/>
      <c r="Y48" s="79"/>
      <c r="Z48" s="79"/>
      <c r="AA48" s="79"/>
      <c r="AB48" s="79"/>
      <c r="AC48" s="79"/>
      <c r="AD48" s="79"/>
      <c r="AE48" s="79"/>
    </row>
    <row r="49" spans="1:10" ht="15.95">
      <c r="A49" s="322" t="s">
        <v>43</v>
      </c>
      <c r="B49" s="83" t="s">
        <v>44</v>
      </c>
      <c r="C49" s="94"/>
      <c r="D49" s="94"/>
      <c r="E49" s="94"/>
      <c r="F49" s="94"/>
      <c r="G49" s="148"/>
      <c r="H49" s="90"/>
      <c r="I49" s="90"/>
    </row>
    <row r="50" spans="1:10">
      <c r="A50" s="17"/>
      <c r="F50" s="17"/>
      <c r="G50" s="17"/>
    </row>
    <row r="51" spans="1:10">
      <c r="A51" s="17"/>
      <c r="B51" s="17"/>
      <c r="C51" s="17"/>
      <c r="D51" s="17"/>
      <c r="E51" s="17"/>
      <c r="F51" s="17"/>
      <c r="G51" s="17"/>
    </row>
    <row r="52" spans="1:10">
      <c r="A52" s="17"/>
      <c r="B52" s="17"/>
      <c r="F52" s="17"/>
      <c r="G52" s="17"/>
    </row>
    <row r="53" spans="1:10">
      <c r="A53" s="17"/>
      <c r="B53" s="18"/>
      <c r="F53" s="17"/>
      <c r="G53" s="17"/>
      <c r="H53" s="17"/>
      <c r="I53" s="17"/>
      <c r="J53" s="17"/>
    </row>
    <row r="54" spans="1:10">
      <c r="A54" s="17"/>
      <c r="B54" s="19"/>
      <c r="C54" s="17"/>
      <c r="D54" s="17"/>
      <c r="E54" s="17"/>
      <c r="F54" s="17"/>
      <c r="G54" s="17"/>
    </row>
    <row r="55" spans="1:10">
      <c r="A55" s="17"/>
      <c r="B55" s="17"/>
      <c r="C55" s="17"/>
      <c r="D55" s="17"/>
      <c r="E55" s="17"/>
      <c r="F55" s="17"/>
      <c r="G55" s="17"/>
    </row>
    <row r="56" spans="1:10">
      <c r="A56" s="17"/>
      <c r="B56" s="17"/>
      <c r="C56" s="17"/>
      <c r="D56" s="17"/>
      <c r="E56" s="17"/>
      <c r="F56" s="17"/>
      <c r="G56" s="17"/>
    </row>
  </sheetData>
  <sortState xmlns:xlrd2="http://schemas.microsoft.com/office/spreadsheetml/2017/richdata2" ref="B9:E12">
    <sortCondition ref="B9:B12"/>
  </sortState>
  <mergeCells count="4">
    <mergeCell ref="G34:I34"/>
    <mergeCell ref="C4:D5"/>
    <mergeCell ref="B2:E2"/>
    <mergeCell ref="B1:E1"/>
  </mergeCells>
  <printOptions horizontalCentered="1"/>
  <pageMargins left="0.59055118110236227" right="0.59055118110236227" top="0.74803149606299213" bottom="0.74803149606299213" header="0.31496062992125984" footer="0.31496062992125984"/>
  <pageSetup paperSize="9" orientation="portrait" r:id="rId1"/>
  <headerFooter alignWithMargins="0">
    <oddFooter>&amp;C&amp;"+,Regular" 2</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4" tint="-0.499984740745262"/>
  </sheetPr>
  <dimension ref="A1:J59"/>
  <sheetViews>
    <sheetView showGridLines="0" zoomScale="120" zoomScaleNormal="120" zoomScaleSheetLayoutView="100" workbookViewId="0">
      <selection activeCell="B4" sqref="B4"/>
    </sheetView>
  </sheetViews>
  <sheetFormatPr defaultColWidth="9.140625" defaultRowHeight="12.95"/>
  <cols>
    <col min="1" max="1" width="3.28515625" style="2" customWidth="1"/>
    <col min="2" max="2" width="32.140625" style="2" customWidth="1"/>
    <col min="3" max="7" width="12.7109375" style="2" customWidth="1"/>
    <col min="8" max="8" width="3.28515625" style="2" customWidth="1"/>
    <col min="9" max="9" width="16.42578125" style="2" customWidth="1"/>
    <col min="10" max="10" width="13.28515625" style="2" customWidth="1"/>
    <col min="11" max="16384" width="9.140625" style="2"/>
  </cols>
  <sheetData>
    <row r="1" spans="1:10" ht="20.100000000000001" customHeight="1">
      <c r="A1" s="339" t="s">
        <v>0</v>
      </c>
      <c r="B1" s="339"/>
      <c r="C1" s="339"/>
      <c r="D1" s="339"/>
      <c r="E1" s="339"/>
      <c r="F1" s="339"/>
      <c r="G1" s="339"/>
      <c r="H1" s="7"/>
    </row>
    <row r="2" spans="1:10" ht="20.25" customHeight="1">
      <c r="A2" s="83"/>
      <c r="B2" s="338" t="s">
        <v>45</v>
      </c>
      <c r="C2" s="338"/>
      <c r="D2" s="338"/>
      <c r="E2" s="338"/>
      <c r="F2" s="338"/>
      <c r="G2" s="338"/>
      <c r="H2" s="20"/>
    </row>
    <row r="3" spans="1:10" ht="17.25" customHeight="1">
      <c r="A3" s="83"/>
      <c r="B3" s="90"/>
      <c r="C3" s="340" t="s">
        <v>46</v>
      </c>
      <c r="D3" s="340"/>
      <c r="E3" s="340" t="s">
        <v>47</v>
      </c>
      <c r="F3" s="340"/>
      <c r="G3" s="83"/>
      <c r="H3" s="20"/>
    </row>
    <row r="4" spans="1:10" ht="15" customHeight="1">
      <c r="A4" s="83"/>
      <c r="B4" s="85" t="s">
        <v>48</v>
      </c>
      <c r="C4" s="333"/>
      <c r="D4" s="333"/>
      <c r="E4" s="333"/>
      <c r="F4" s="333"/>
      <c r="G4" s="83"/>
      <c r="H4" s="20"/>
    </row>
    <row r="5" spans="1:10" ht="14.45">
      <c r="A5" s="83"/>
      <c r="B5" s="333" t="s">
        <v>4</v>
      </c>
      <c r="C5" s="321" t="s">
        <v>5</v>
      </c>
      <c r="D5" s="333" t="s">
        <v>6</v>
      </c>
      <c r="E5" s="321" t="s">
        <v>49</v>
      </c>
      <c r="F5" s="333" t="s">
        <v>50</v>
      </c>
      <c r="G5" s="333" t="s">
        <v>7</v>
      </c>
      <c r="H5" s="20"/>
    </row>
    <row r="6" spans="1:10" ht="6.75" customHeight="1">
      <c r="A6" s="83"/>
      <c r="B6" s="83"/>
      <c r="C6" s="151"/>
      <c r="D6" s="83"/>
      <c r="E6" s="151"/>
      <c r="F6" s="83"/>
      <c r="G6" s="83"/>
      <c r="H6" s="20"/>
    </row>
    <row r="7" spans="1:10" ht="14.1">
      <c r="A7" s="83"/>
      <c r="B7" s="85" t="s">
        <v>8</v>
      </c>
      <c r="C7" s="86"/>
      <c r="D7" s="87"/>
      <c r="E7" s="86"/>
      <c r="F7" s="152"/>
      <c r="G7" s="152"/>
      <c r="H7" s="20"/>
    </row>
    <row r="8" spans="1:10" ht="14.1">
      <c r="A8" s="83"/>
      <c r="B8" s="110" t="s">
        <v>9</v>
      </c>
      <c r="C8" s="153">
        <v>1525672000</v>
      </c>
      <c r="D8" s="154">
        <v>1507415000</v>
      </c>
      <c r="E8" s="153">
        <v>199301000</v>
      </c>
      <c r="F8" s="137">
        <v>198798000</v>
      </c>
      <c r="G8" s="108" t="s">
        <v>10</v>
      </c>
      <c r="H8" s="20"/>
    </row>
    <row r="9" spans="1:10" ht="14.1">
      <c r="A9" s="83"/>
      <c r="B9" s="110" t="s">
        <v>11</v>
      </c>
      <c r="C9" s="153">
        <v>1582694000</v>
      </c>
      <c r="D9" s="154">
        <v>1582240000</v>
      </c>
      <c r="E9" s="153">
        <v>224693000</v>
      </c>
      <c r="F9" s="137">
        <v>222523000</v>
      </c>
      <c r="G9" s="108" t="s">
        <v>10</v>
      </c>
      <c r="H9" s="20"/>
    </row>
    <row r="10" spans="1:10" ht="14.1">
      <c r="A10" s="83"/>
      <c r="B10" s="99" t="s">
        <v>12</v>
      </c>
      <c r="C10" s="153">
        <v>335397432</v>
      </c>
      <c r="D10" s="154">
        <v>292116023</v>
      </c>
      <c r="E10" s="153">
        <v>81885685</v>
      </c>
      <c r="F10" s="137">
        <v>81208073</v>
      </c>
      <c r="G10" s="108" t="s">
        <v>10</v>
      </c>
      <c r="H10" s="20"/>
      <c r="J10" s="5"/>
    </row>
    <row r="11" spans="1:10" ht="14.1">
      <c r="A11" s="83"/>
      <c r="B11" s="110" t="s">
        <v>51</v>
      </c>
      <c r="C11" s="153">
        <v>1960776000</v>
      </c>
      <c r="D11" s="154">
        <v>1959051000</v>
      </c>
      <c r="E11" s="153">
        <v>303754000</v>
      </c>
      <c r="F11" s="137">
        <v>303754000</v>
      </c>
      <c r="G11" s="108" t="s">
        <v>10</v>
      </c>
      <c r="H11" s="20"/>
    </row>
    <row r="12" spans="1:10" ht="14.1">
      <c r="A12" s="83"/>
      <c r="B12" s="132" t="s">
        <v>14</v>
      </c>
      <c r="C12" s="113">
        <f>SUM(C8:C11)</f>
        <v>5404539432</v>
      </c>
      <c r="D12" s="155">
        <f>SUM(D8:D11)</f>
        <v>5340822023</v>
      </c>
      <c r="E12" s="113">
        <f>SUM(E8:E11)</f>
        <v>809633685</v>
      </c>
      <c r="F12" s="156">
        <f>SUM(F8:F11)</f>
        <v>806283073</v>
      </c>
      <c r="G12" s="114"/>
      <c r="H12" s="20"/>
      <c r="J12" s="2" t="s">
        <v>52</v>
      </c>
    </row>
    <row r="13" spans="1:10" ht="6" customHeight="1">
      <c r="A13" s="83"/>
      <c r="B13" s="83"/>
      <c r="C13" s="103"/>
      <c r="D13" s="157"/>
      <c r="E13" s="103"/>
      <c r="F13" s="104"/>
      <c r="G13" s="105"/>
      <c r="H13" s="20"/>
    </row>
    <row r="14" spans="1:10" ht="14.1">
      <c r="A14" s="83"/>
      <c r="B14" s="85" t="s">
        <v>15</v>
      </c>
      <c r="C14" s="129"/>
      <c r="D14" s="87"/>
      <c r="E14" s="134"/>
      <c r="F14" s="112"/>
      <c r="G14" s="152"/>
      <c r="H14" s="20"/>
    </row>
    <row r="15" spans="1:10" ht="14.1">
      <c r="A15" s="83"/>
      <c r="B15" s="110" t="s">
        <v>16</v>
      </c>
      <c r="C15" s="309">
        <v>13109640</v>
      </c>
      <c r="D15" s="314">
        <v>13109640</v>
      </c>
      <c r="E15" s="309">
        <v>1462266</v>
      </c>
      <c r="F15" s="327">
        <v>1462266</v>
      </c>
      <c r="G15" s="108"/>
      <c r="H15" s="20"/>
    </row>
    <row r="16" spans="1:10" ht="12.75" customHeight="1">
      <c r="A16" s="83"/>
      <c r="B16" s="110" t="s">
        <v>53</v>
      </c>
      <c r="C16" s="309">
        <v>10727431</v>
      </c>
      <c r="D16" s="314">
        <v>10727431</v>
      </c>
      <c r="E16" s="309">
        <v>1127430</v>
      </c>
      <c r="F16" s="327">
        <v>1127430</v>
      </c>
      <c r="G16" s="108"/>
      <c r="H16" s="20"/>
    </row>
    <row r="17" spans="1:9" ht="12.75" customHeight="1">
      <c r="A17" s="83"/>
      <c r="B17" s="110" t="s">
        <v>54</v>
      </c>
      <c r="C17" s="309">
        <v>7337953</v>
      </c>
      <c r="D17" s="314">
        <v>7337953</v>
      </c>
      <c r="E17" s="309">
        <v>553684</v>
      </c>
      <c r="F17" s="327">
        <v>553684</v>
      </c>
      <c r="G17" s="108"/>
      <c r="H17" s="20"/>
    </row>
    <row r="18" spans="1:9" ht="12.75" customHeight="1">
      <c r="A18" s="83"/>
      <c r="B18" s="110" t="s">
        <v>19</v>
      </c>
      <c r="C18" s="309">
        <v>6000016</v>
      </c>
      <c r="D18" s="314">
        <v>6000016</v>
      </c>
      <c r="E18" s="309">
        <v>432638</v>
      </c>
      <c r="F18" s="327">
        <v>432638</v>
      </c>
      <c r="G18" s="114"/>
      <c r="H18" s="20"/>
    </row>
    <row r="19" spans="1:9" ht="12.75" customHeight="1">
      <c r="A19" s="83"/>
      <c r="B19" s="110" t="s">
        <v>20</v>
      </c>
      <c r="C19" s="309">
        <v>13117597</v>
      </c>
      <c r="D19" s="314">
        <v>13117597</v>
      </c>
      <c r="E19" s="309">
        <v>1296580</v>
      </c>
      <c r="F19" s="327">
        <v>1296580</v>
      </c>
      <c r="G19" s="114"/>
      <c r="H19" s="20"/>
    </row>
    <row r="20" spans="1:9" ht="14.1">
      <c r="A20" s="83"/>
      <c r="B20" s="132" t="s">
        <v>14</v>
      </c>
      <c r="C20" s="113">
        <f>+SUM(C15:C19)</f>
        <v>50292637</v>
      </c>
      <c r="D20" s="155">
        <f>SUM(D15:D19)</f>
        <v>50292637</v>
      </c>
      <c r="E20" s="113">
        <f>+SUM(E15:E19)</f>
        <v>4872598</v>
      </c>
      <c r="F20" s="156">
        <f>SUM(F15:F19)</f>
        <v>4872598</v>
      </c>
      <c r="G20" s="114"/>
      <c r="H20" s="20"/>
    </row>
    <row r="21" spans="1:9" ht="14.1">
      <c r="A21" s="83"/>
      <c r="B21" s="83"/>
      <c r="C21" s="103"/>
      <c r="D21" s="157"/>
      <c r="E21" s="103"/>
      <c r="F21" s="104"/>
      <c r="G21" s="105"/>
      <c r="H21" s="20"/>
    </row>
    <row r="22" spans="1:9" ht="14.1">
      <c r="A22" s="83"/>
      <c r="B22" s="83"/>
      <c r="C22" s="134"/>
      <c r="D22" s="157"/>
      <c r="E22" s="134"/>
      <c r="F22" s="104"/>
      <c r="G22" s="105"/>
      <c r="H22" s="20"/>
    </row>
    <row r="23" spans="1:9" ht="14.1">
      <c r="A23" s="83"/>
      <c r="B23" s="85" t="s">
        <v>21</v>
      </c>
      <c r="C23" s="129"/>
      <c r="D23" s="87"/>
      <c r="E23" s="134"/>
      <c r="F23" s="112"/>
      <c r="G23" s="152"/>
      <c r="H23" s="20"/>
    </row>
    <row r="24" spans="1:9" ht="12.75" customHeight="1">
      <c r="A24" s="83"/>
      <c r="B24" s="110" t="s">
        <v>22</v>
      </c>
      <c r="C24" s="309">
        <v>25335747</v>
      </c>
      <c r="D24" s="314">
        <v>25335747</v>
      </c>
      <c r="E24" s="309">
        <v>4698339</v>
      </c>
      <c r="F24" s="312">
        <v>4698339</v>
      </c>
      <c r="G24" s="108"/>
      <c r="H24" s="20"/>
    </row>
    <row r="25" spans="1:9" ht="12.75" customHeight="1">
      <c r="A25" s="83"/>
      <c r="B25" s="99" t="s">
        <v>55</v>
      </c>
      <c r="C25" s="309">
        <v>11882343</v>
      </c>
      <c r="D25" s="314">
        <v>11882343</v>
      </c>
      <c r="E25" s="309">
        <v>1925908</v>
      </c>
      <c r="F25" s="312">
        <v>1925908</v>
      </c>
      <c r="G25" s="108" t="s">
        <v>10</v>
      </c>
      <c r="H25" s="20"/>
    </row>
    <row r="26" spans="1:9" ht="14.25" customHeight="1">
      <c r="A26" s="83"/>
      <c r="B26" s="110" t="s">
        <v>24</v>
      </c>
      <c r="C26" s="309">
        <v>200130008.678</v>
      </c>
      <c r="D26" s="314">
        <v>200130008.678</v>
      </c>
      <c r="E26" s="309">
        <v>22723326.294</v>
      </c>
      <c r="F26" s="312">
        <v>22723326.294</v>
      </c>
      <c r="G26" s="108" t="s">
        <v>10</v>
      </c>
      <c r="H26" s="20"/>
      <c r="I26" s="73"/>
    </row>
    <row r="27" spans="1:9" ht="14.1">
      <c r="A27" s="83"/>
      <c r="B27" s="110" t="s">
        <v>56</v>
      </c>
      <c r="C27" s="309">
        <v>18605380</v>
      </c>
      <c r="D27" s="314">
        <v>18605380</v>
      </c>
      <c r="E27" s="309">
        <v>4382460</v>
      </c>
      <c r="F27" s="312">
        <v>4382460</v>
      </c>
      <c r="G27" s="108" t="s">
        <v>10</v>
      </c>
      <c r="H27" s="20"/>
      <c r="I27" s="73"/>
    </row>
    <row r="28" spans="1:9" ht="13.15" customHeight="1">
      <c r="A28" s="83"/>
      <c r="B28" s="132" t="s">
        <v>14</v>
      </c>
      <c r="C28" s="113">
        <f>SUM(C24:C27)</f>
        <v>255953478.678</v>
      </c>
      <c r="D28" s="155">
        <f>SUM(D24:D27)</f>
        <v>255953478.678</v>
      </c>
      <c r="E28" s="113">
        <f>SUM(E24:E27)</f>
        <v>33730033.294</v>
      </c>
      <c r="F28" s="156">
        <f>SUM(F24:F27)</f>
        <v>33730033.294</v>
      </c>
      <c r="G28" s="158"/>
      <c r="H28" s="20"/>
    </row>
    <row r="29" spans="1:9" ht="13.15" customHeight="1">
      <c r="A29" s="83"/>
      <c r="B29" s="83"/>
      <c r="C29" s="103"/>
      <c r="D29" s="157"/>
      <c r="E29" s="103"/>
      <c r="F29" s="104"/>
      <c r="G29" s="105"/>
      <c r="H29" s="20"/>
    </row>
    <row r="30" spans="1:9" ht="13.15" customHeight="1">
      <c r="A30" s="83"/>
      <c r="B30" s="83"/>
      <c r="C30" s="134"/>
      <c r="D30" s="157"/>
      <c r="E30" s="134"/>
      <c r="F30" s="104"/>
      <c r="G30" s="105"/>
      <c r="H30" s="20"/>
    </row>
    <row r="31" spans="1:9" ht="12.75" customHeight="1">
      <c r="A31" s="89"/>
      <c r="B31" s="85" t="s">
        <v>26</v>
      </c>
      <c r="C31" s="129"/>
      <c r="D31" s="87"/>
      <c r="E31" s="129"/>
      <c r="F31" s="112"/>
      <c r="G31" s="152"/>
      <c r="H31" s="23"/>
    </row>
    <row r="32" spans="1:9" ht="12.75" customHeight="1">
      <c r="A32" s="89"/>
      <c r="B32" s="110" t="s">
        <v>57</v>
      </c>
      <c r="C32" s="309">
        <v>66302.407999999996</v>
      </c>
      <c r="D32" s="314">
        <v>66302.407999999996</v>
      </c>
      <c r="E32" s="309">
        <v>58788.014999999999</v>
      </c>
      <c r="F32" s="312">
        <v>58788.014999999999</v>
      </c>
      <c r="G32" s="108"/>
      <c r="H32" s="23"/>
      <c r="I32" s="73"/>
    </row>
    <row r="33" spans="1:9" ht="12.75" customHeight="1">
      <c r="A33" s="89"/>
      <c r="B33" s="110" t="s">
        <v>58</v>
      </c>
      <c r="C33" s="309">
        <v>9136191.2640000004</v>
      </c>
      <c r="D33" s="314">
        <v>9136191.2640000004</v>
      </c>
      <c r="E33" s="309">
        <v>794785.28599999996</v>
      </c>
      <c r="F33" s="312">
        <v>794785.28599999996</v>
      </c>
      <c r="G33" s="108"/>
      <c r="H33" s="23"/>
      <c r="I33" s="73"/>
    </row>
    <row r="34" spans="1:9" ht="12.75" customHeight="1">
      <c r="A34" s="89"/>
      <c r="B34" s="132" t="s">
        <v>14</v>
      </c>
      <c r="C34" s="113">
        <f>SUM(C32:C33)</f>
        <v>9202493.6720000003</v>
      </c>
      <c r="D34" s="155">
        <f>SUM(D32:D33)</f>
        <v>9202493.6720000003</v>
      </c>
      <c r="E34" s="113">
        <f>SUM(E32:E33)</f>
        <v>853573.30099999998</v>
      </c>
      <c r="F34" s="156">
        <f>SUM(F32:F33)</f>
        <v>853573.30099999998</v>
      </c>
      <c r="G34" s="159"/>
      <c r="H34" s="23"/>
    </row>
    <row r="35" spans="1:9" ht="14.25" customHeight="1">
      <c r="A35" s="89"/>
      <c r="B35" s="83"/>
      <c r="C35" s="160"/>
      <c r="D35" s="157"/>
      <c r="E35" s="103"/>
      <c r="F35" s="104"/>
      <c r="G35" s="105"/>
      <c r="H35" s="23"/>
    </row>
    <row r="36" spans="1:9" ht="12.75" customHeight="1">
      <c r="A36" s="89"/>
      <c r="B36" s="85" t="s">
        <v>29</v>
      </c>
      <c r="C36" s="129"/>
      <c r="D36" s="87"/>
      <c r="E36" s="129"/>
      <c r="F36" s="112"/>
      <c r="G36" s="152"/>
      <c r="H36" s="23"/>
    </row>
    <row r="37" spans="1:9" ht="12.75" customHeight="1">
      <c r="A37" s="89"/>
      <c r="B37" s="110" t="s">
        <v>59</v>
      </c>
      <c r="C37" s="328">
        <v>1996432.1969999999</v>
      </c>
      <c r="D37" s="312">
        <v>1996432.1969999999</v>
      </c>
      <c r="E37" s="329">
        <v>61209.51</v>
      </c>
      <c r="F37" s="312">
        <v>61209.51</v>
      </c>
      <c r="G37" s="159"/>
      <c r="H37" s="23"/>
      <c r="I37" s="73"/>
    </row>
    <row r="38" spans="1:9" ht="12.75" customHeight="1">
      <c r="A38" s="89"/>
      <c r="B38" s="110" t="s">
        <v>60</v>
      </c>
      <c r="C38" s="134">
        <v>57457225</v>
      </c>
      <c r="D38" s="154">
        <v>47194035</v>
      </c>
      <c r="E38" s="134">
        <v>9934702</v>
      </c>
      <c r="F38" s="137">
        <v>9924702</v>
      </c>
      <c r="G38" s="319" t="s">
        <v>10</v>
      </c>
      <c r="H38" s="23"/>
      <c r="I38" s="73"/>
    </row>
    <row r="39" spans="1:9" ht="12.75" customHeight="1">
      <c r="A39" s="89"/>
      <c r="B39" s="132" t="s">
        <v>14</v>
      </c>
      <c r="C39" s="113">
        <f>SUM(C37:C38)</f>
        <v>59453657.196999997</v>
      </c>
      <c r="D39" s="155">
        <f>SUM(D37:D38)</f>
        <v>49190467.196999997</v>
      </c>
      <c r="E39" s="113">
        <f>SUM(E37:E38)</f>
        <v>9995911.5099999998</v>
      </c>
      <c r="F39" s="156">
        <f>SUM(F37:F38)</f>
        <v>9985911.5099999998</v>
      </c>
      <c r="G39" s="159"/>
      <c r="H39" s="23"/>
      <c r="I39" s="17"/>
    </row>
    <row r="40" spans="1:9" ht="12.75" customHeight="1">
      <c r="A40" s="89"/>
      <c r="B40" s="161" t="s">
        <v>61</v>
      </c>
      <c r="C40" s="162">
        <f>C12+C20+C28+C34+C39-C33</f>
        <v>5770305507.283</v>
      </c>
      <c r="D40" s="163">
        <f>D12+D20+D28+D34+D39-D33</f>
        <v>5696324908.283</v>
      </c>
      <c r="E40" s="123">
        <f>E12+E20+E28+E34+E39-E33</f>
        <v>858291015.81900001</v>
      </c>
      <c r="F40" s="124">
        <f>F12+F20+F28+F34+F39-F33</f>
        <v>854930403.81900001</v>
      </c>
      <c r="G40" s="152"/>
      <c r="H40" s="23"/>
    </row>
    <row r="41" spans="1:9" ht="21.4" customHeight="1">
      <c r="A41" s="83"/>
      <c r="B41" s="90"/>
      <c r="C41" s="90"/>
      <c r="D41" s="90"/>
      <c r="E41" s="90"/>
      <c r="F41" s="90"/>
      <c r="G41" s="90"/>
      <c r="H41" s="20"/>
      <c r="I41" s="17"/>
    </row>
    <row r="42" spans="1:9" ht="15.95">
      <c r="A42" s="83"/>
      <c r="B42" s="90"/>
      <c r="C42" s="109"/>
      <c r="D42" s="145"/>
      <c r="E42" s="145"/>
      <c r="F42" s="145"/>
      <c r="G42" s="105"/>
      <c r="H42" s="20"/>
    </row>
    <row r="43" spans="1:9" ht="14.1">
      <c r="A43" s="83"/>
      <c r="B43" s="143"/>
      <c r="C43" s="145"/>
      <c r="D43" s="145"/>
      <c r="E43" s="145"/>
      <c r="F43" s="145"/>
      <c r="G43" s="105"/>
      <c r="H43" s="20"/>
    </row>
    <row r="44" spans="1:9" ht="14.1">
      <c r="A44" s="83"/>
      <c r="B44" s="143"/>
      <c r="C44" s="145"/>
      <c r="D44" s="145"/>
      <c r="E44" s="145"/>
      <c r="F44" s="145"/>
      <c r="G44" s="83"/>
      <c r="H44" s="20"/>
    </row>
    <row r="45" spans="1:9" ht="15" customHeight="1">
      <c r="A45" s="109"/>
      <c r="B45" s="109"/>
      <c r="C45" s="109"/>
      <c r="D45" s="109"/>
      <c r="E45" s="109"/>
      <c r="F45" s="109"/>
      <c r="G45" s="109"/>
      <c r="H45" s="320"/>
    </row>
    <row r="46" spans="1:9" ht="15.95">
      <c r="A46" s="109"/>
      <c r="B46" s="109"/>
      <c r="C46" s="109"/>
      <c r="D46" s="109"/>
      <c r="E46" s="109"/>
      <c r="F46" s="109"/>
      <c r="G46" s="109"/>
      <c r="H46" s="320"/>
    </row>
    <row r="47" spans="1:9" ht="15.95">
      <c r="A47" s="109"/>
      <c r="B47" s="109"/>
      <c r="C47" s="109"/>
      <c r="D47" s="109"/>
      <c r="E47" s="109"/>
      <c r="F47" s="109"/>
      <c r="G47" s="109"/>
      <c r="H47" s="320"/>
    </row>
    <row r="48" spans="1:9" ht="15.95">
      <c r="A48" s="109"/>
      <c r="B48" s="109"/>
      <c r="C48" s="109"/>
      <c r="D48" s="109"/>
      <c r="E48" s="109"/>
      <c r="F48" s="109"/>
      <c r="G48" s="109"/>
      <c r="H48" s="320"/>
    </row>
    <row r="49" spans="1:8" ht="15.95">
      <c r="A49" s="109"/>
      <c r="B49" s="109"/>
      <c r="C49" s="109"/>
      <c r="D49" s="109"/>
      <c r="E49" s="109"/>
      <c r="F49" s="109"/>
      <c r="G49" s="109"/>
      <c r="H49" s="320"/>
    </row>
    <row r="50" spans="1:8" ht="15.95">
      <c r="A50" s="109"/>
      <c r="B50" s="109"/>
      <c r="C50" s="109"/>
      <c r="D50" s="109"/>
      <c r="E50" s="109"/>
      <c r="F50" s="109"/>
      <c r="G50" s="109"/>
      <c r="H50" s="320"/>
    </row>
    <row r="51" spans="1:8" ht="15.95">
      <c r="A51" s="109"/>
      <c r="B51" s="109"/>
      <c r="C51" s="109"/>
      <c r="D51" s="109"/>
      <c r="E51" s="109"/>
      <c r="F51" s="109"/>
      <c r="G51" s="109"/>
      <c r="H51" s="320"/>
    </row>
    <row r="52" spans="1:8" ht="15.95">
      <c r="A52" s="90"/>
      <c r="B52" s="90"/>
      <c r="C52" s="90"/>
      <c r="D52" s="90"/>
      <c r="E52" s="90"/>
      <c r="F52" s="90"/>
      <c r="G52" s="90"/>
    </row>
    <row r="53" spans="1:8" ht="15.95">
      <c r="A53" s="90"/>
      <c r="B53" s="90"/>
      <c r="C53" s="90"/>
      <c r="D53" s="90"/>
      <c r="E53" s="90"/>
      <c r="F53" s="90"/>
      <c r="G53" s="90"/>
      <c r="H53" s="21"/>
    </row>
    <row r="54" spans="1:8" ht="15.95">
      <c r="A54" s="90"/>
      <c r="B54" s="90"/>
      <c r="C54" s="90"/>
      <c r="D54" s="90"/>
      <c r="E54" s="90"/>
      <c r="F54" s="90"/>
      <c r="G54" s="90"/>
      <c r="H54" s="21"/>
    </row>
    <row r="55" spans="1:8" ht="15.95">
      <c r="A55" s="90"/>
      <c r="B55" s="90"/>
      <c r="C55" s="164"/>
      <c r="D55" s="164"/>
      <c r="E55" s="164"/>
      <c r="F55" s="164"/>
      <c r="G55" s="90"/>
      <c r="H55" s="21"/>
    </row>
    <row r="56" spans="1:8" ht="15.95">
      <c r="A56" s="90"/>
      <c r="B56" s="90"/>
      <c r="C56" s="90"/>
      <c r="D56" s="90"/>
      <c r="E56" s="90"/>
      <c r="F56" s="90"/>
      <c r="G56" s="90"/>
      <c r="H56" s="21"/>
    </row>
    <row r="57" spans="1:8" ht="15.95">
      <c r="A57" s="90"/>
      <c r="B57" s="90"/>
      <c r="C57" s="90"/>
      <c r="D57" s="90"/>
      <c r="E57" s="90"/>
      <c r="F57" s="90"/>
      <c r="G57" s="90"/>
      <c r="H57" s="21"/>
    </row>
    <row r="58" spans="1:8" ht="15.95">
      <c r="A58" s="90"/>
      <c r="B58" s="90"/>
      <c r="C58" s="90"/>
      <c r="D58" s="90"/>
      <c r="E58" s="90"/>
      <c r="F58" s="90"/>
      <c r="G58" s="90"/>
      <c r="H58" s="21"/>
    </row>
    <row r="59" spans="1:8">
      <c r="A59" s="21"/>
      <c r="B59" s="24" t="s">
        <v>62</v>
      </c>
      <c r="C59" s="21"/>
      <c r="D59" s="21"/>
      <c r="E59" s="21"/>
      <c r="F59" s="21"/>
      <c r="G59" s="21"/>
      <c r="H59" s="21"/>
    </row>
  </sheetData>
  <mergeCells count="4">
    <mergeCell ref="C3:D3"/>
    <mergeCell ref="E3:F3"/>
    <mergeCell ref="A1:G1"/>
    <mergeCell ref="B2:G2"/>
  </mergeCells>
  <printOptions horizontalCentered="1"/>
  <pageMargins left="0.19685039370078741" right="0.19685039370078741" top="0.59055118110236227" bottom="0.59055118110236227" header="0.39370078740157483" footer="0.39370078740157483"/>
  <pageSetup paperSize="9" orientation="portrait" r:id="rId1"/>
  <headerFooter alignWithMargins="0">
    <oddFooter>&amp;C&amp;"+,Regular" 3</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4" tint="-0.499984740745262"/>
    <pageSetUpPr fitToPage="1"/>
  </sheetPr>
  <dimension ref="A1:O52"/>
  <sheetViews>
    <sheetView showGridLines="0" showWhiteSpace="0" topLeftCell="A4" zoomScale="120" zoomScaleNormal="120" zoomScaleSheetLayoutView="100" workbookViewId="0">
      <selection activeCell="L9" sqref="L9"/>
    </sheetView>
  </sheetViews>
  <sheetFormatPr defaultColWidth="9.140625" defaultRowHeight="12.95"/>
  <cols>
    <col min="1" max="1" width="3.28515625" style="2" customWidth="1"/>
    <col min="2" max="2" width="31.140625" style="2" customWidth="1"/>
    <col min="3" max="3" width="12.7109375" style="3" customWidth="1"/>
    <col min="4" max="4" width="13.28515625" style="2" customWidth="1"/>
    <col min="5" max="5" width="14.7109375" style="2" customWidth="1"/>
    <col min="6" max="6" width="9.28515625" style="2" customWidth="1"/>
    <col min="7" max="7" width="10.42578125" style="2" customWidth="1"/>
    <col min="8" max="8" width="12.7109375" style="2" customWidth="1"/>
    <col min="9" max="9" width="3.28515625" style="2" customWidth="1"/>
    <col min="10" max="11" width="10.7109375" style="2" customWidth="1"/>
    <col min="12" max="16384" width="9.140625" style="2"/>
  </cols>
  <sheetData>
    <row r="1" spans="1:11" ht="20.100000000000001" customHeight="1">
      <c r="B1" s="339" t="s">
        <v>0</v>
      </c>
      <c r="C1" s="339"/>
      <c r="D1" s="339"/>
      <c r="E1" s="339"/>
      <c r="F1" s="339"/>
      <c r="G1" s="339"/>
      <c r="H1" s="339"/>
      <c r="I1" s="12"/>
    </row>
    <row r="2" spans="1:11" ht="18" customHeight="1">
      <c r="A2" s="23"/>
      <c r="B2" s="338" t="s">
        <v>45</v>
      </c>
      <c r="C2" s="338"/>
      <c r="D2" s="338"/>
      <c r="E2" s="338"/>
      <c r="F2" s="338"/>
      <c r="G2" s="338"/>
      <c r="H2" s="338"/>
      <c r="I2" s="23"/>
    </row>
    <row r="3" spans="1:11" ht="27.75" customHeight="1">
      <c r="A3" s="23"/>
      <c r="B3" s="83"/>
      <c r="C3" s="341" t="s">
        <v>63</v>
      </c>
      <c r="D3" s="342" t="s">
        <v>64</v>
      </c>
      <c r="E3" s="342" t="s">
        <v>65</v>
      </c>
      <c r="F3" s="342" t="s">
        <v>66</v>
      </c>
      <c r="G3" s="342" t="s">
        <v>67</v>
      </c>
      <c r="H3" s="83"/>
      <c r="I3" s="23"/>
    </row>
    <row r="4" spans="1:11" ht="12" customHeight="1">
      <c r="A4" s="23"/>
      <c r="B4" s="83"/>
      <c r="C4" s="341"/>
      <c r="D4" s="342"/>
      <c r="E4" s="342"/>
      <c r="F4" s="342"/>
      <c r="G4" s="342"/>
      <c r="H4" s="83"/>
      <c r="I4" s="23"/>
    </row>
    <row r="5" spans="1:11" ht="24.75" customHeight="1">
      <c r="A5" s="23"/>
      <c r="B5" s="85" t="s">
        <v>68</v>
      </c>
      <c r="C5" s="341"/>
      <c r="D5" s="342"/>
      <c r="E5" s="342"/>
      <c r="F5" s="342"/>
      <c r="G5" s="342"/>
      <c r="H5" s="83"/>
      <c r="I5" s="23"/>
    </row>
    <row r="6" spans="1:11" ht="29.1">
      <c r="A6" s="23"/>
      <c r="B6" s="333" t="s">
        <v>4</v>
      </c>
      <c r="C6" s="330" t="s">
        <v>69</v>
      </c>
      <c r="D6" s="333" t="s">
        <v>70</v>
      </c>
      <c r="E6" s="330" t="s">
        <v>69</v>
      </c>
      <c r="F6" s="333" t="s">
        <v>71</v>
      </c>
      <c r="G6" s="333" t="s">
        <v>70</v>
      </c>
      <c r="H6" s="333" t="s">
        <v>7</v>
      </c>
      <c r="I6" s="89"/>
      <c r="J6" s="90"/>
    </row>
    <row r="7" spans="1:11" ht="13.15" customHeight="1">
      <c r="A7" s="23"/>
      <c r="B7" s="83"/>
      <c r="C7" s="86"/>
      <c r="D7" s="83"/>
      <c r="E7" s="151"/>
      <c r="F7" s="83"/>
      <c r="G7" s="83"/>
      <c r="H7" s="105"/>
      <c r="I7" s="89"/>
      <c r="J7" s="90"/>
    </row>
    <row r="8" spans="1:11" ht="15.95">
      <c r="A8" s="23"/>
      <c r="B8" s="85" t="s">
        <v>8</v>
      </c>
      <c r="C8" s="86"/>
      <c r="D8" s="87"/>
      <c r="E8" s="86"/>
      <c r="F8" s="87"/>
      <c r="G8" s="87"/>
      <c r="H8" s="165"/>
      <c r="I8" s="89"/>
      <c r="J8" s="90"/>
    </row>
    <row r="9" spans="1:11" ht="14.1">
      <c r="A9" s="23"/>
      <c r="B9" s="166" t="s">
        <v>72</v>
      </c>
      <c r="C9" s="103">
        <v>219584000</v>
      </c>
      <c r="D9" s="154">
        <v>179435000</v>
      </c>
      <c r="E9" s="103">
        <v>910471000</v>
      </c>
      <c r="F9" s="167">
        <f>(C9/E9)*100</f>
        <v>24.117627030405142</v>
      </c>
      <c r="G9" s="167">
        <f t="shared" ref="G9:G12" si="0">(D9/E9)*100</f>
        <v>19.707931389357817</v>
      </c>
      <c r="H9" s="317" t="s">
        <v>10</v>
      </c>
      <c r="I9" s="89"/>
      <c r="J9" s="169"/>
      <c r="K9" s="6"/>
    </row>
    <row r="10" spans="1:11" ht="12.75" customHeight="1">
      <c r="A10" s="23"/>
      <c r="B10" s="166" t="s">
        <v>11</v>
      </c>
      <c r="C10" s="103">
        <v>247637000</v>
      </c>
      <c r="D10" s="154">
        <v>209483000</v>
      </c>
      <c r="E10" s="103">
        <v>977032000</v>
      </c>
      <c r="F10" s="167">
        <f t="shared" ref="F10:F12" si="1">(C10/E10)*100</f>
        <v>25.345843329594121</v>
      </c>
      <c r="G10" s="170">
        <f>(D10/E10)*100</f>
        <v>21.440751172940086</v>
      </c>
      <c r="H10" s="317" t="s">
        <v>10</v>
      </c>
      <c r="I10" s="89"/>
      <c r="J10" s="90"/>
    </row>
    <row r="11" spans="1:11" ht="12.75" customHeight="1">
      <c r="A11" s="23"/>
      <c r="B11" s="99" t="s">
        <v>12</v>
      </c>
      <c r="C11" s="103">
        <v>39117918</v>
      </c>
      <c r="D11" s="154">
        <v>33932952</v>
      </c>
      <c r="E11" s="103">
        <v>172832209</v>
      </c>
      <c r="F11" s="167">
        <f t="shared" si="1"/>
        <v>22.633465270353629</v>
      </c>
      <c r="G11" s="170">
        <f>(D11/E11)*100</f>
        <v>19.63346542657451</v>
      </c>
      <c r="H11" s="317" t="s">
        <v>10</v>
      </c>
      <c r="I11" s="89"/>
      <c r="J11" s="90"/>
    </row>
    <row r="12" spans="1:11" ht="15.95">
      <c r="A12" s="23"/>
      <c r="B12" s="166" t="s">
        <v>73</v>
      </c>
      <c r="C12" s="103">
        <v>301974000</v>
      </c>
      <c r="D12" s="154">
        <v>281798000</v>
      </c>
      <c r="E12" s="103">
        <v>1279436000</v>
      </c>
      <c r="F12" s="167">
        <f t="shared" si="1"/>
        <v>23.602118433434732</v>
      </c>
      <c r="G12" s="170">
        <f t="shared" si="0"/>
        <v>22.025173592114026</v>
      </c>
      <c r="H12" s="317" t="s">
        <v>10</v>
      </c>
      <c r="I12" s="89"/>
      <c r="J12" s="90"/>
    </row>
    <row r="13" spans="1:11" ht="15.95">
      <c r="A13" s="23"/>
      <c r="B13" s="132" t="s">
        <v>14</v>
      </c>
      <c r="C13" s="113">
        <f>SUM(C9:C12)</f>
        <v>808312918</v>
      </c>
      <c r="D13" s="155">
        <f>SUM(D9:D12)</f>
        <v>704648952</v>
      </c>
      <c r="E13" s="113">
        <f>SUM(E9:E12)</f>
        <v>3339771209</v>
      </c>
      <c r="F13" s="171"/>
      <c r="G13" s="172"/>
      <c r="H13" s="168"/>
      <c r="I13" s="89"/>
      <c r="J13" s="90"/>
    </row>
    <row r="14" spans="1:11" ht="15.95">
      <c r="A14" s="23"/>
      <c r="B14" s="83"/>
      <c r="C14" s="134"/>
      <c r="D14" s="87"/>
      <c r="E14" s="134"/>
      <c r="F14" s="173"/>
      <c r="G14" s="174"/>
      <c r="H14" s="175"/>
      <c r="I14" s="89"/>
      <c r="J14" s="90"/>
    </row>
    <row r="15" spans="1:11" ht="15.95">
      <c r="A15" s="23"/>
      <c r="B15" s="85" t="s">
        <v>15</v>
      </c>
      <c r="C15" s="129"/>
      <c r="D15" s="87"/>
      <c r="E15" s="129"/>
      <c r="F15" s="176"/>
      <c r="G15" s="170"/>
      <c r="H15" s="108"/>
      <c r="I15" s="89" t="s">
        <v>52</v>
      </c>
      <c r="J15" s="90"/>
    </row>
    <row r="16" spans="1:11" ht="13.5" customHeight="1">
      <c r="A16" s="23"/>
      <c r="B16" s="166" t="s">
        <v>16</v>
      </c>
      <c r="C16" s="313">
        <v>1092989</v>
      </c>
      <c r="D16" s="314">
        <v>1092989</v>
      </c>
      <c r="E16" s="313">
        <v>575706</v>
      </c>
      <c r="F16" s="315">
        <f t="shared" ref="F16" si="2">(C16/E16)*100</f>
        <v>189.85193831573756</v>
      </c>
      <c r="G16" s="315">
        <f>(D16/E16)*100</f>
        <v>189.85193831573756</v>
      </c>
      <c r="H16" s="178"/>
      <c r="I16" s="89"/>
      <c r="J16" s="90"/>
    </row>
    <row r="17" spans="1:15" ht="12.75" customHeight="1">
      <c r="A17" s="23"/>
      <c r="B17" s="166" t="s">
        <v>74</v>
      </c>
      <c r="C17" s="313">
        <v>1058476</v>
      </c>
      <c r="D17" s="314">
        <v>1058476</v>
      </c>
      <c r="E17" s="313">
        <v>3837358</v>
      </c>
      <c r="F17" s="315">
        <f t="shared" ref="F17" si="3">(C17/E17)*100</f>
        <v>27.583457159848003</v>
      </c>
      <c r="G17" s="315">
        <f>(D17/E17)*100</f>
        <v>27.583457159848003</v>
      </c>
      <c r="H17" s="178"/>
      <c r="I17" s="89"/>
      <c r="J17" s="90"/>
    </row>
    <row r="18" spans="1:15" ht="12.75" customHeight="1">
      <c r="A18" s="23"/>
      <c r="B18" s="179" t="s">
        <v>54</v>
      </c>
      <c r="C18" s="313">
        <v>656083</v>
      </c>
      <c r="D18" s="314">
        <v>656083</v>
      </c>
      <c r="E18" s="313">
        <f>226269/0.08</f>
        <v>2828362.5</v>
      </c>
      <c r="F18" s="315">
        <f t="shared" ref="F18" si="4">(C18/E18)*100</f>
        <v>23.196566918137261</v>
      </c>
      <c r="G18" s="315">
        <f t="shared" ref="G18" si="5">(D18/E18)*100</f>
        <v>23.196566918137261</v>
      </c>
      <c r="H18" s="180"/>
      <c r="I18" s="89"/>
      <c r="J18" s="90"/>
    </row>
    <row r="19" spans="1:15" ht="12.75" customHeight="1">
      <c r="A19" s="23"/>
      <c r="B19" s="166" t="s">
        <v>19</v>
      </c>
      <c r="C19" s="313">
        <v>390465</v>
      </c>
      <c r="D19" s="314">
        <v>390465</v>
      </c>
      <c r="E19" s="313">
        <v>1690531</v>
      </c>
      <c r="F19" s="315">
        <f>(C19/E19)*100</f>
        <v>23.097180708309992</v>
      </c>
      <c r="G19" s="315">
        <f>(D19/E19)*100</f>
        <v>23.097180708309992</v>
      </c>
      <c r="H19" s="180"/>
      <c r="I19" s="89"/>
      <c r="J19" s="90"/>
    </row>
    <row r="20" spans="1:15" ht="12.75" customHeight="1">
      <c r="A20" s="23"/>
      <c r="B20" s="166" t="s">
        <v>20</v>
      </c>
      <c r="C20" s="313">
        <v>1298158</v>
      </c>
      <c r="D20" s="314">
        <f>1298158-9503</f>
        <v>1288655</v>
      </c>
      <c r="E20" s="313">
        <f>395298/0.08</f>
        <v>4941225</v>
      </c>
      <c r="F20" s="315">
        <f>(C20/E20)*100</f>
        <v>26.271987209649428</v>
      </c>
      <c r="G20" s="315">
        <f>(D20/E20)*100</f>
        <v>26.079666479466123</v>
      </c>
      <c r="H20" s="180"/>
      <c r="I20" s="89"/>
      <c r="J20" s="90"/>
    </row>
    <row r="21" spans="1:15" ht="15.95">
      <c r="A21" s="23"/>
      <c r="B21" s="132" t="s">
        <v>14</v>
      </c>
      <c r="C21" s="113">
        <f>SUM(C16:C20)</f>
        <v>4496171</v>
      </c>
      <c r="D21" s="155">
        <f>SUM(D16:D20)</f>
        <v>4486668</v>
      </c>
      <c r="E21" s="113">
        <f>SUM(E16:E20)</f>
        <v>13873182.5</v>
      </c>
      <c r="F21" s="172"/>
      <c r="G21" s="172"/>
      <c r="H21" s="181"/>
      <c r="I21" s="89"/>
      <c r="J21" s="90"/>
    </row>
    <row r="22" spans="1:15" ht="15.95">
      <c r="A22" s="23"/>
      <c r="B22" s="115"/>
      <c r="C22" s="134"/>
      <c r="D22" s="87"/>
      <c r="E22" s="134"/>
      <c r="F22" s="182"/>
      <c r="G22" s="182"/>
      <c r="H22" s="105"/>
      <c r="I22" s="89"/>
      <c r="J22" s="90"/>
    </row>
    <row r="23" spans="1:15" ht="15.95">
      <c r="A23" s="23"/>
      <c r="B23" s="85" t="s">
        <v>21</v>
      </c>
      <c r="C23" s="183"/>
      <c r="D23" s="83"/>
      <c r="E23" s="184"/>
      <c r="F23" s="185"/>
      <c r="G23" s="186"/>
      <c r="H23" s="108"/>
      <c r="I23" s="89"/>
      <c r="J23" s="90"/>
    </row>
    <row r="24" spans="1:15" ht="12.75" customHeight="1">
      <c r="A24" s="23"/>
      <c r="B24" s="166" t="s">
        <v>22</v>
      </c>
      <c r="C24" s="313">
        <v>4687280</v>
      </c>
      <c r="D24" s="314">
        <v>4687280</v>
      </c>
      <c r="E24" s="313">
        <v>20707875</v>
      </c>
      <c r="F24" s="316">
        <f t="shared" ref="F24:F26" si="6">C24/E24*100</f>
        <v>22.635253496556263</v>
      </c>
      <c r="G24" s="316">
        <f>D24/E24*100</f>
        <v>22.635253496556263</v>
      </c>
      <c r="H24" s="97"/>
      <c r="I24" s="89"/>
      <c r="J24" s="90"/>
    </row>
    <row r="25" spans="1:15" ht="12.75" customHeight="1">
      <c r="A25" s="23"/>
      <c r="B25" s="99" t="s">
        <v>55</v>
      </c>
      <c r="C25" s="313">
        <v>1707014</v>
      </c>
      <c r="D25" s="314">
        <v>1707014</v>
      </c>
      <c r="E25" s="313">
        <v>5554836</v>
      </c>
      <c r="F25" s="316">
        <f t="shared" si="6"/>
        <v>30.730232179671912</v>
      </c>
      <c r="G25" s="316">
        <f>D25/E25*100</f>
        <v>30.730232179671912</v>
      </c>
      <c r="H25" s="108" t="s">
        <v>10</v>
      </c>
      <c r="I25" s="89"/>
      <c r="J25" s="90"/>
    </row>
    <row r="26" spans="1:15" ht="12.75" customHeight="1">
      <c r="A26" s="23"/>
      <c r="B26" s="166" t="s">
        <v>24</v>
      </c>
      <c r="C26" s="313">
        <v>22723326.294</v>
      </c>
      <c r="D26" s="314">
        <v>22723326.294</v>
      </c>
      <c r="E26" s="313">
        <v>5464829.5360000003</v>
      </c>
      <c r="F26" s="312">
        <f t="shared" si="6"/>
        <v>415.81034036484164</v>
      </c>
      <c r="G26" s="312">
        <f>D26/E26*100</f>
        <v>415.81034036484164</v>
      </c>
      <c r="H26" s="108" t="s">
        <v>10</v>
      </c>
      <c r="I26" s="89"/>
      <c r="J26" s="120"/>
    </row>
    <row r="27" spans="1:15" ht="12.75" customHeight="1">
      <c r="A27" s="23"/>
      <c r="B27" s="110" t="s">
        <v>56</v>
      </c>
      <c r="C27" s="313">
        <v>3538611</v>
      </c>
      <c r="D27" s="314">
        <v>3538611</v>
      </c>
      <c r="E27" s="313">
        <f>1076648/0.08</f>
        <v>13458100</v>
      </c>
      <c r="F27" s="316">
        <f>C27/E27*100</f>
        <v>26.293540692965571</v>
      </c>
      <c r="G27" s="316">
        <f>D27/E27*100</f>
        <v>26.293540692965571</v>
      </c>
      <c r="H27" s="108" t="s">
        <v>10</v>
      </c>
      <c r="I27" s="89"/>
      <c r="J27" s="109"/>
      <c r="K27"/>
      <c r="L27"/>
      <c r="M27"/>
      <c r="N27"/>
    </row>
    <row r="28" spans="1:15" ht="15.95">
      <c r="A28" s="23"/>
      <c r="B28" s="187" t="s">
        <v>14</v>
      </c>
      <c r="C28" s="113">
        <f>SUM(C24:C27)</f>
        <v>32656231.294</v>
      </c>
      <c r="D28" s="155">
        <f>SUM(D24:D27)</f>
        <v>32656231.294</v>
      </c>
      <c r="E28" s="113">
        <f>SUM(E24:E27)</f>
        <v>45185640.535999998</v>
      </c>
      <c r="F28" s="188"/>
      <c r="G28" s="189"/>
      <c r="H28" s="190"/>
      <c r="I28" s="89"/>
      <c r="J28" s="109"/>
      <c r="K28"/>
      <c r="L28"/>
      <c r="M28"/>
      <c r="N28"/>
    </row>
    <row r="29" spans="1:15" ht="15.95">
      <c r="A29" s="23"/>
      <c r="B29" s="115"/>
      <c r="C29" s="134"/>
      <c r="D29" s="87"/>
      <c r="E29" s="134"/>
      <c r="F29" s="191"/>
      <c r="G29" s="109"/>
      <c r="H29" s="109"/>
      <c r="I29" s="89"/>
      <c r="J29" s="109"/>
      <c r="K29"/>
      <c r="L29"/>
      <c r="M29"/>
      <c r="N29"/>
    </row>
    <row r="30" spans="1:15" ht="12.75" customHeight="1">
      <c r="A30" s="23"/>
      <c r="B30" s="128" t="s">
        <v>26</v>
      </c>
      <c r="C30" s="123"/>
      <c r="D30" s="163"/>
      <c r="E30" s="129"/>
      <c r="F30" s="192"/>
      <c r="G30" s="109"/>
      <c r="H30" s="109"/>
      <c r="I30" s="89"/>
      <c r="J30" s="109"/>
      <c r="K30"/>
      <c r="L30"/>
      <c r="M30"/>
      <c r="N30"/>
    </row>
    <row r="31" spans="1:15" ht="12.75" customHeight="1">
      <c r="A31" s="23"/>
      <c r="B31" s="110" t="s">
        <v>57</v>
      </c>
      <c r="C31" s="313">
        <v>58788.014999999999</v>
      </c>
      <c r="D31" s="318">
        <v>58788.014999999999</v>
      </c>
      <c r="E31" s="177"/>
      <c r="F31" s="193"/>
      <c r="G31" s="194"/>
      <c r="H31" s="190"/>
      <c r="I31" s="89"/>
      <c r="J31" s="109"/>
      <c r="K31"/>
      <c r="L31"/>
      <c r="M31"/>
      <c r="N31"/>
    </row>
    <row r="32" spans="1:15" ht="12.75" customHeight="1">
      <c r="A32" s="23"/>
      <c r="B32" s="110" t="s">
        <v>58</v>
      </c>
      <c r="C32" s="313">
        <v>794785.28599999996</v>
      </c>
      <c r="D32" s="318">
        <v>794785</v>
      </c>
      <c r="E32" s="177"/>
      <c r="F32" s="193"/>
      <c r="G32" s="194"/>
      <c r="H32" s="190"/>
      <c r="I32" s="89"/>
      <c r="J32" s="109"/>
      <c r="K32"/>
      <c r="L32"/>
      <c r="M32"/>
      <c r="N32"/>
      <c r="O32" s="17"/>
    </row>
    <row r="33" spans="1:14" ht="12.75" customHeight="1">
      <c r="A33" s="23"/>
      <c r="B33" s="132" t="s">
        <v>14</v>
      </c>
      <c r="C33" s="113">
        <f>SUM(C31:C32)</f>
        <v>853573.30099999998</v>
      </c>
      <c r="D33" s="195">
        <f>SUM(D31:D32)</f>
        <v>853573.01500000001</v>
      </c>
      <c r="E33" s="113"/>
      <c r="F33" s="196"/>
      <c r="G33" s="194"/>
      <c r="H33" s="190"/>
      <c r="I33" s="89"/>
      <c r="J33" s="109"/>
      <c r="K33"/>
      <c r="L33"/>
      <c r="M33"/>
      <c r="N33"/>
    </row>
    <row r="34" spans="1:14" ht="12.75" customHeight="1">
      <c r="A34" s="23"/>
      <c r="B34" s="133"/>
      <c r="C34" s="103"/>
      <c r="D34" s="197"/>
      <c r="E34" s="103"/>
      <c r="F34" s="198"/>
      <c r="G34" s="198"/>
      <c r="H34" s="198"/>
      <c r="I34" s="89"/>
      <c r="J34" s="109"/>
      <c r="K34"/>
      <c r="L34"/>
      <c r="M34"/>
      <c r="N34"/>
    </row>
    <row r="35" spans="1:14" ht="12.75" customHeight="1">
      <c r="A35" s="23"/>
      <c r="B35" s="143"/>
      <c r="C35" s="199"/>
      <c r="D35" s="145"/>
      <c r="E35" s="199"/>
      <c r="F35" s="145"/>
      <c r="G35" s="90"/>
      <c r="H35" s="90"/>
      <c r="I35" s="89"/>
      <c r="J35" s="109"/>
      <c r="K35"/>
      <c r="L35"/>
      <c r="M35"/>
      <c r="N35"/>
    </row>
    <row r="36" spans="1:14" ht="12.75" customHeight="1">
      <c r="A36" s="23"/>
      <c r="B36" s="128" t="s">
        <v>29</v>
      </c>
      <c r="C36" s="123"/>
      <c r="D36" s="163"/>
      <c r="E36" s="129"/>
      <c r="F36" s="192"/>
      <c r="G36" s="90"/>
      <c r="H36" s="192"/>
      <c r="I36" s="89"/>
      <c r="J36" s="109"/>
      <c r="K36"/>
      <c r="L36"/>
      <c r="M36"/>
      <c r="N36"/>
    </row>
    <row r="37" spans="1:14" ht="12.75" customHeight="1">
      <c r="A37" s="23"/>
      <c r="B37" s="110" t="s">
        <v>30</v>
      </c>
      <c r="C37" s="313">
        <v>61209.51</v>
      </c>
      <c r="D37" s="314">
        <v>61209.51</v>
      </c>
      <c r="E37" s="177"/>
      <c r="F37" s="200"/>
      <c r="G37" s="194"/>
      <c r="H37" s="201"/>
      <c r="I37" s="89"/>
      <c r="J37" s="109"/>
      <c r="K37"/>
      <c r="L37"/>
      <c r="M37"/>
      <c r="N37"/>
    </row>
    <row r="38" spans="1:14" ht="12.75" customHeight="1">
      <c r="A38" s="23"/>
      <c r="B38" s="110" t="s">
        <v>75</v>
      </c>
      <c r="C38" s="103">
        <v>2477107</v>
      </c>
      <c r="D38" s="154">
        <v>2477107</v>
      </c>
      <c r="E38" s="177"/>
      <c r="F38" s="200"/>
      <c r="G38" s="194"/>
      <c r="H38" s="108" t="s">
        <v>10</v>
      </c>
      <c r="I38" s="89"/>
      <c r="J38" s="109"/>
      <c r="K38"/>
      <c r="L38"/>
      <c r="M38"/>
      <c r="N38"/>
    </row>
    <row r="39" spans="1:14" ht="12.75" customHeight="1">
      <c r="A39" s="23"/>
      <c r="B39" s="132" t="s">
        <v>14</v>
      </c>
      <c r="C39" s="113">
        <f>SUM(C37:C38)</f>
        <v>2538316.5099999998</v>
      </c>
      <c r="D39" s="156">
        <f>SUM(D37:D38)</f>
        <v>2538316.5099999998</v>
      </c>
      <c r="E39" s="113"/>
      <c r="F39" s="194"/>
      <c r="G39" s="194"/>
      <c r="H39" s="201"/>
      <c r="I39" s="89"/>
      <c r="J39" s="109"/>
      <c r="K39"/>
      <c r="L39"/>
      <c r="M39"/>
      <c r="N39"/>
    </row>
    <row r="40" spans="1:14" ht="17.45" customHeight="1">
      <c r="A40" s="23"/>
      <c r="B40" s="202" t="s">
        <v>61</v>
      </c>
      <c r="C40" s="113">
        <f>C13+C21+C28+C33+C39-C32</f>
        <v>848062424.81900001</v>
      </c>
      <c r="D40" s="155">
        <f>D13+D21+D28+D33+D39-D32</f>
        <v>744388955.81900001</v>
      </c>
      <c r="E40" s="113">
        <f>E13+E21+E28+E33+E39-E31</f>
        <v>3398830032.0359998</v>
      </c>
      <c r="F40" s="203"/>
      <c r="G40" s="204"/>
      <c r="H40" s="205"/>
      <c r="I40" s="89"/>
      <c r="J40" s="109"/>
      <c r="K40"/>
      <c r="L40"/>
      <c r="M40"/>
      <c r="N40"/>
    </row>
    <row r="41" spans="1:14" ht="28.9" customHeight="1">
      <c r="A41" s="23"/>
      <c r="B41" s="90"/>
      <c r="C41" s="90"/>
      <c r="D41" s="90"/>
      <c r="E41" s="90"/>
      <c r="F41" s="90"/>
      <c r="G41" s="90"/>
      <c r="H41" s="90"/>
      <c r="I41" s="89"/>
      <c r="J41" s="94"/>
    </row>
    <row r="42" spans="1:14" ht="15.95">
      <c r="B42" s="90"/>
      <c r="C42" s="109"/>
      <c r="D42" s="109"/>
      <c r="E42" s="109"/>
      <c r="F42" s="109"/>
      <c r="G42" s="109"/>
      <c r="H42" s="109"/>
      <c r="I42" s="109"/>
      <c r="J42" s="109"/>
    </row>
    <row r="43" spans="1:14" ht="15.95">
      <c r="A43" s="322" t="s">
        <v>33</v>
      </c>
      <c r="B43" s="147" t="s">
        <v>76</v>
      </c>
      <c r="C43" s="147"/>
      <c r="D43" s="87"/>
      <c r="E43" s="87"/>
      <c r="F43" s="206"/>
      <c r="G43" s="207"/>
      <c r="H43" s="83"/>
      <c r="I43" s="89"/>
      <c r="J43" s="90"/>
    </row>
    <row r="44" spans="1:14" ht="15.95">
      <c r="A44" s="22"/>
      <c r="B44" s="143"/>
      <c r="C44" s="145"/>
      <c r="D44" s="87"/>
      <c r="E44" s="145"/>
      <c r="F44" s="208"/>
      <c r="G44" s="208"/>
      <c r="H44" s="83"/>
      <c r="I44" s="89"/>
      <c r="J44" s="90"/>
    </row>
    <row r="45" spans="1:14" ht="15.95">
      <c r="A45" s="22"/>
      <c r="B45" s="88"/>
      <c r="C45" s="98"/>
      <c r="D45" s="83"/>
      <c r="E45" s="90"/>
      <c r="F45" s="90"/>
      <c r="G45" s="90"/>
      <c r="H45" s="90"/>
      <c r="I45" s="209"/>
      <c r="J45" s="90"/>
    </row>
    <row r="46" spans="1:14" ht="15.95">
      <c r="A46" s="22"/>
      <c r="B46" s="88"/>
      <c r="C46" s="90"/>
      <c r="D46" s="83"/>
      <c r="E46" s="90"/>
      <c r="F46" s="90"/>
      <c r="G46" s="90"/>
      <c r="H46" s="94"/>
      <c r="I46" s="209"/>
      <c r="J46" s="90"/>
    </row>
    <row r="47" spans="1:14" ht="15.95">
      <c r="A47" s="22"/>
      <c r="B47" s="88"/>
      <c r="C47" s="90"/>
      <c r="D47" s="83"/>
      <c r="E47" s="90"/>
      <c r="F47" s="90"/>
      <c r="G47" s="90"/>
      <c r="H47" s="94"/>
      <c r="I47" s="209"/>
      <c r="J47" s="90"/>
    </row>
    <row r="48" spans="1:14" ht="15.95">
      <c r="A48"/>
      <c r="B48" s="109"/>
      <c r="C48" s="90"/>
      <c r="D48" s="83"/>
      <c r="E48" s="90"/>
      <c r="F48" s="90"/>
      <c r="G48" s="90"/>
      <c r="H48" s="94"/>
      <c r="I48" s="209"/>
      <c r="J48" s="90"/>
    </row>
    <row r="49" spans="1:10" ht="15.95">
      <c r="A49"/>
      <c r="B49" s="109"/>
      <c r="C49" s="145"/>
      <c r="D49" s="87"/>
      <c r="E49" s="145"/>
      <c r="F49" s="210"/>
      <c r="G49" s="208"/>
      <c r="H49" s="211"/>
      <c r="I49" s="209"/>
      <c r="J49" s="90"/>
    </row>
    <row r="50" spans="1:10" ht="15.95">
      <c r="A50"/>
      <c r="B50" s="109"/>
      <c r="C50" s="90"/>
      <c r="D50" s="90"/>
      <c r="E50" s="90"/>
      <c r="F50" s="90"/>
      <c r="G50" s="90"/>
      <c r="H50" s="94"/>
      <c r="I50" s="209"/>
      <c r="J50" s="90"/>
    </row>
    <row r="51" spans="1:10">
      <c r="A51"/>
      <c r="B51"/>
      <c r="C51" s="2"/>
      <c r="I51" s="21"/>
    </row>
    <row r="52" spans="1:10">
      <c r="I52" s="21"/>
    </row>
  </sheetData>
  <mergeCells count="7">
    <mergeCell ref="B1:H1"/>
    <mergeCell ref="C3:C5"/>
    <mergeCell ref="E3:E5"/>
    <mergeCell ref="G3:G5"/>
    <mergeCell ref="B2:H2"/>
    <mergeCell ref="D3:D5"/>
    <mergeCell ref="F3:F5"/>
  </mergeCells>
  <printOptions horizontalCentered="1"/>
  <pageMargins left="0.19685039370078741" right="0" top="0.59055118110236227" bottom="0.59055118110236227" header="0.39370078740157483" footer="0.39370078740157483"/>
  <pageSetup paperSize="9" scale="95" orientation="portrait" r:id="rId1"/>
  <headerFooter alignWithMargins="0">
    <oddFooter>&amp;C&amp;"+,Regular" 5</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4" tint="-0.499984740745262"/>
  </sheetPr>
  <dimension ref="A1:I49"/>
  <sheetViews>
    <sheetView showGridLines="0" topLeftCell="A8" zoomScale="120" zoomScaleNormal="120" zoomScaleSheetLayoutView="100" workbookViewId="0">
      <selection activeCell="B4" sqref="B4"/>
    </sheetView>
  </sheetViews>
  <sheetFormatPr defaultColWidth="9.140625" defaultRowHeight="12.95"/>
  <cols>
    <col min="1" max="1" width="3.28515625" style="2" customWidth="1"/>
    <col min="2" max="2" width="32.140625" style="2" customWidth="1"/>
    <col min="3" max="6" width="12.7109375" style="2" customWidth="1"/>
    <col min="7" max="7" width="15.42578125" style="2" bestFit="1" customWidth="1"/>
    <col min="8" max="8" width="3.28515625" style="2" customWidth="1"/>
    <col min="9" max="9" width="14.28515625" style="2" customWidth="1"/>
    <col min="10" max="10" width="13.42578125" style="2" customWidth="1"/>
    <col min="11" max="16384" width="9.140625" style="2"/>
  </cols>
  <sheetData>
    <row r="1" spans="1:9" ht="20.100000000000001" customHeight="1">
      <c r="B1" s="339" t="s">
        <v>77</v>
      </c>
      <c r="C1" s="339"/>
      <c r="D1" s="339"/>
      <c r="E1" s="339"/>
      <c r="F1" s="339"/>
      <c r="G1" s="339"/>
      <c r="H1" s="7"/>
      <c r="I1" s="7"/>
    </row>
    <row r="2" spans="1:9" ht="23.25" customHeight="1">
      <c r="A2" s="21"/>
      <c r="B2" s="338" t="s">
        <v>45</v>
      </c>
      <c r="C2" s="338"/>
      <c r="D2" s="338"/>
      <c r="E2" s="338"/>
      <c r="F2" s="338"/>
      <c r="G2" s="338"/>
      <c r="H2" s="21"/>
      <c r="I2" s="7"/>
    </row>
    <row r="3" spans="1:9" ht="21" customHeight="1">
      <c r="A3" s="21"/>
      <c r="B3" s="83"/>
      <c r="C3" s="343" t="s">
        <v>78</v>
      </c>
      <c r="D3" s="343"/>
      <c r="E3" s="343" t="s">
        <v>79</v>
      </c>
      <c r="F3" s="343"/>
      <c r="G3" s="83"/>
      <c r="H3" s="21"/>
      <c r="I3" s="7"/>
    </row>
    <row r="4" spans="1:9" ht="15.75" customHeight="1">
      <c r="A4" s="21"/>
      <c r="B4" s="85" t="s">
        <v>80</v>
      </c>
      <c r="C4" s="343"/>
      <c r="D4" s="343"/>
      <c r="E4" s="343"/>
      <c r="F4" s="343"/>
      <c r="G4" s="83"/>
      <c r="H4" s="21"/>
      <c r="I4" s="11" t="s">
        <v>52</v>
      </c>
    </row>
    <row r="5" spans="1:9" ht="14.1">
      <c r="A5" s="21"/>
      <c r="B5" s="333" t="s">
        <v>4</v>
      </c>
      <c r="C5" s="321" t="s">
        <v>5</v>
      </c>
      <c r="D5" s="333" t="s">
        <v>6</v>
      </c>
      <c r="E5" s="321" t="s">
        <v>81</v>
      </c>
      <c r="F5" s="333" t="s">
        <v>6</v>
      </c>
      <c r="G5" s="333" t="s">
        <v>7</v>
      </c>
      <c r="H5" s="21"/>
      <c r="I5" s="7"/>
    </row>
    <row r="6" spans="1:9" ht="3" customHeight="1">
      <c r="A6" s="21"/>
      <c r="B6" s="83"/>
      <c r="C6" s="151"/>
      <c r="D6" s="83"/>
      <c r="E6" s="151"/>
      <c r="F6" s="83"/>
      <c r="G6" s="83"/>
      <c r="H6" s="21"/>
      <c r="I6" s="7"/>
    </row>
    <row r="7" spans="1:9" ht="14.1">
      <c r="A7" s="21"/>
      <c r="B7" s="85" t="s">
        <v>8</v>
      </c>
      <c r="C7" s="86"/>
      <c r="D7" s="87"/>
      <c r="E7" s="86"/>
      <c r="F7" s="87"/>
      <c r="G7" s="97"/>
      <c r="H7" s="21"/>
      <c r="I7" s="7"/>
    </row>
    <row r="8" spans="1:9" ht="14.1">
      <c r="A8" s="21"/>
      <c r="B8" s="166" t="s">
        <v>9</v>
      </c>
      <c r="C8" s="153">
        <v>1152789000</v>
      </c>
      <c r="D8" s="154">
        <v>1154934000</v>
      </c>
      <c r="E8" s="153">
        <v>792710000</v>
      </c>
      <c r="F8" s="137">
        <v>796344000</v>
      </c>
      <c r="G8" s="108" t="s">
        <v>10</v>
      </c>
      <c r="H8" s="21"/>
      <c r="I8" s="7"/>
    </row>
    <row r="9" spans="1:9" ht="14.1">
      <c r="A9" s="21"/>
      <c r="B9" s="166" t="s">
        <v>11</v>
      </c>
      <c r="C9" s="153">
        <v>1223426000</v>
      </c>
      <c r="D9" s="154">
        <v>1223426000</v>
      </c>
      <c r="E9" s="153">
        <v>850709000</v>
      </c>
      <c r="F9" s="137">
        <v>853674000</v>
      </c>
      <c r="G9" s="108" t="s">
        <v>82</v>
      </c>
      <c r="H9" s="21"/>
      <c r="I9" s="7"/>
    </row>
    <row r="10" spans="1:9" ht="14.1">
      <c r="A10" s="21"/>
      <c r="B10" s="99" t="s">
        <v>83</v>
      </c>
      <c r="C10" s="153">
        <v>136323481</v>
      </c>
      <c r="D10" s="154">
        <v>119841288</v>
      </c>
      <c r="E10" s="153">
        <v>133772941</v>
      </c>
      <c r="F10" s="137">
        <v>140190002</v>
      </c>
      <c r="G10" s="108" t="s">
        <v>10</v>
      </c>
      <c r="H10" s="21"/>
      <c r="I10" s="7"/>
    </row>
    <row r="11" spans="1:9" ht="14.1">
      <c r="A11" s="21"/>
      <c r="B11" s="166" t="s">
        <v>84</v>
      </c>
      <c r="C11" s="153">
        <v>1630894000</v>
      </c>
      <c r="D11" s="154">
        <v>1630896000</v>
      </c>
      <c r="E11" s="153">
        <v>1048537000</v>
      </c>
      <c r="F11" s="137">
        <v>1049000000</v>
      </c>
      <c r="G11" s="108" t="s">
        <v>10</v>
      </c>
      <c r="H11" s="21"/>
      <c r="I11" s="7"/>
    </row>
    <row r="12" spans="1:9" ht="15" customHeight="1">
      <c r="A12" s="21"/>
      <c r="B12" s="132" t="s">
        <v>14</v>
      </c>
      <c r="C12" s="199">
        <f>SUM(C8:C11)</f>
        <v>4143432481</v>
      </c>
      <c r="D12" s="155">
        <f>SUM(D8:D11)</f>
        <v>4129097288</v>
      </c>
      <c r="E12" s="113">
        <f>SUM(E8:E11)</f>
        <v>2825728941</v>
      </c>
      <c r="F12" s="156">
        <f>SUM(F8:F11)</f>
        <v>2839208002</v>
      </c>
      <c r="G12" s="114"/>
      <c r="H12" s="21"/>
      <c r="I12" s="7"/>
    </row>
    <row r="13" spans="1:9" ht="14.1">
      <c r="A13" s="21"/>
      <c r="B13" s="115"/>
      <c r="C13" s="160"/>
      <c r="D13" s="157"/>
      <c r="E13" s="160"/>
      <c r="F13" s="104"/>
      <c r="G13" s="105"/>
      <c r="H13" s="21"/>
      <c r="I13" s="7"/>
    </row>
    <row r="14" spans="1:9" ht="14.1">
      <c r="A14" s="21"/>
      <c r="B14" s="85" t="s">
        <v>15</v>
      </c>
      <c r="C14" s="106"/>
      <c r="D14" s="212"/>
      <c r="E14" s="106"/>
      <c r="F14" s="107"/>
      <c r="G14" s="97"/>
      <c r="H14" s="21"/>
      <c r="I14" s="7"/>
    </row>
    <row r="15" spans="1:9" ht="14.1">
      <c r="A15" s="21"/>
      <c r="B15" s="166" t="s">
        <v>85</v>
      </c>
      <c r="C15" s="309">
        <v>639</v>
      </c>
      <c r="D15" s="314">
        <v>639</v>
      </c>
      <c r="E15" s="309">
        <v>11530801</v>
      </c>
      <c r="F15" s="312">
        <v>11530801</v>
      </c>
      <c r="G15" s="97"/>
      <c r="H15" s="21"/>
      <c r="I15" s="7"/>
    </row>
    <row r="16" spans="1:9" ht="12.75" customHeight="1">
      <c r="A16" s="21"/>
      <c r="B16" s="166" t="s">
        <v>86</v>
      </c>
      <c r="C16" s="309">
        <v>7197592</v>
      </c>
      <c r="D16" s="314">
        <v>7197592</v>
      </c>
      <c r="E16" s="309">
        <v>9440387</v>
      </c>
      <c r="F16" s="312">
        <v>9441387</v>
      </c>
      <c r="G16" s="97"/>
      <c r="H16" s="21"/>
      <c r="I16" s="10"/>
    </row>
    <row r="17" spans="1:9" ht="12.75" customHeight="1">
      <c r="A17" s="21"/>
      <c r="B17" s="166" t="s">
        <v>54</v>
      </c>
      <c r="C17" s="309">
        <v>5225162</v>
      </c>
      <c r="D17" s="314">
        <v>5225162</v>
      </c>
      <c r="E17" s="309">
        <v>6534399</v>
      </c>
      <c r="F17" s="312">
        <v>6534399</v>
      </c>
      <c r="G17" s="97"/>
      <c r="H17" s="21"/>
      <c r="I17" s="7"/>
    </row>
    <row r="18" spans="1:9" ht="12.75" customHeight="1">
      <c r="A18" s="21"/>
      <c r="B18" s="166" t="s">
        <v>19</v>
      </c>
      <c r="C18" s="309">
        <v>2718054</v>
      </c>
      <c r="D18" s="314">
        <v>2718054</v>
      </c>
      <c r="E18" s="309">
        <v>5471925</v>
      </c>
      <c r="F18" s="312">
        <v>5471925</v>
      </c>
      <c r="G18" s="97"/>
      <c r="H18" s="21"/>
      <c r="I18" s="7"/>
    </row>
    <row r="19" spans="1:9" ht="12.75" customHeight="1">
      <c r="A19" s="21"/>
      <c r="B19" s="166" t="s">
        <v>20</v>
      </c>
      <c r="C19" s="309">
        <v>9244526</v>
      </c>
      <c r="D19" s="314">
        <v>9244526</v>
      </c>
      <c r="E19" s="309">
        <v>11500142</v>
      </c>
      <c r="F19" s="312">
        <v>11500142</v>
      </c>
      <c r="G19" s="97"/>
      <c r="H19" s="21"/>
      <c r="I19" s="7"/>
    </row>
    <row r="20" spans="1:9" ht="15" customHeight="1">
      <c r="A20" s="21"/>
      <c r="B20" s="132" t="s">
        <v>14</v>
      </c>
      <c r="C20" s="113">
        <f>+SUM(C15:C19)</f>
        <v>24385973</v>
      </c>
      <c r="D20" s="155">
        <f>SUM(D15:D19)</f>
        <v>24385973</v>
      </c>
      <c r="E20" s="113">
        <f>+SUM(E15:E19)</f>
        <v>44477654</v>
      </c>
      <c r="F20" s="156">
        <f>SUM(F15:F19)</f>
        <v>44478654</v>
      </c>
      <c r="G20" s="114"/>
      <c r="H20" s="21"/>
      <c r="I20" s="7"/>
    </row>
    <row r="21" spans="1:9" ht="14.1">
      <c r="A21" s="21"/>
      <c r="B21" s="115"/>
      <c r="C21" s="160"/>
      <c r="D21" s="157"/>
      <c r="E21" s="160"/>
      <c r="F21" s="104"/>
      <c r="G21" s="105"/>
      <c r="H21" s="21"/>
      <c r="I21" s="9"/>
    </row>
    <row r="22" spans="1:9" ht="14.1">
      <c r="A22" s="21"/>
      <c r="B22" s="85" t="s">
        <v>21</v>
      </c>
      <c r="C22" s="117"/>
      <c r="D22" s="213"/>
      <c r="E22" s="214"/>
      <c r="F22" s="215"/>
      <c r="G22" s="108"/>
      <c r="H22" s="21"/>
      <c r="I22" s="9"/>
    </row>
    <row r="23" spans="1:9" ht="12.75" customHeight="1">
      <c r="A23" s="21"/>
      <c r="B23" s="166" t="s">
        <v>22</v>
      </c>
      <c r="C23" s="313">
        <v>22071447</v>
      </c>
      <c r="D23" s="318">
        <v>22071447</v>
      </c>
      <c r="E23" s="111"/>
      <c r="F23" s="131"/>
      <c r="G23" s="97"/>
    </row>
    <row r="24" spans="1:9" ht="12.75" customHeight="1">
      <c r="A24" s="21"/>
      <c r="B24" s="99" t="s">
        <v>55</v>
      </c>
      <c r="C24" s="313">
        <v>1672720</v>
      </c>
      <c r="D24" s="318">
        <v>1672720</v>
      </c>
      <c r="E24" s="111"/>
      <c r="F24" s="131"/>
      <c r="G24" s="108" t="s">
        <v>10</v>
      </c>
    </row>
    <row r="25" spans="1:9" ht="13.5" customHeight="1">
      <c r="A25" s="21"/>
      <c r="B25" s="166" t="s">
        <v>24</v>
      </c>
      <c r="C25" s="309">
        <v>190761615.71200001</v>
      </c>
      <c r="D25" s="314">
        <v>190761615.71200001</v>
      </c>
      <c r="E25" s="111"/>
      <c r="F25" s="131"/>
      <c r="G25" s="108" t="s">
        <v>10</v>
      </c>
      <c r="H25" s="21"/>
      <c r="I25" s="73"/>
    </row>
    <row r="26" spans="1:9" ht="12.75" customHeight="1">
      <c r="A26" s="21"/>
      <c r="B26" s="110" t="s">
        <v>56</v>
      </c>
      <c r="C26" s="310">
        <v>1152794</v>
      </c>
      <c r="D26" s="324">
        <v>1152794</v>
      </c>
      <c r="E26" s="111"/>
      <c r="F26" s="107"/>
      <c r="G26" s="108" t="s">
        <v>10</v>
      </c>
      <c r="H26" s="21"/>
      <c r="I26" s="73"/>
    </row>
    <row r="27" spans="1:9" ht="15" customHeight="1">
      <c r="A27" s="21"/>
      <c r="B27" s="187" t="s">
        <v>14</v>
      </c>
      <c r="C27" s="113">
        <f>SUM(C23:C26)</f>
        <v>215658576.71200001</v>
      </c>
      <c r="D27" s="155">
        <f>SUM(D23:D26)</f>
        <v>215658576.71200001</v>
      </c>
      <c r="E27" s="216"/>
      <c r="F27" s="217"/>
      <c r="G27" s="114"/>
      <c r="H27" s="21"/>
      <c r="I27" s="9"/>
    </row>
    <row r="28" spans="1:9" ht="22.15" customHeight="1">
      <c r="A28" s="21"/>
      <c r="B28" s="218" t="s">
        <v>87</v>
      </c>
      <c r="C28" s="162">
        <f>C12+C20+C27</f>
        <v>4383477030.7119999</v>
      </c>
      <c r="D28" s="163">
        <f>D12+D20+D27</f>
        <v>4369141837.7119999</v>
      </c>
      <c r="E28" s="162">
        <f>E12+E20+E27</f>
        <v>2870206595</v>
      </c>
      <c r="F28" s="124">
        <f>F12+F20+F27</f>
        <v>2883686656</v>
      </c>
      <c r="G28" s="219"/>
      <c r="H28" s="21"/>
      <c r="I28" s="9"/>
    </row>
    <row r="29" spans="1:9" ht="14.1">
      <c r="A29" s="21"/>
      <c r="B29" s="143"/>
      <c r="C29" s="145"/>
      <c r="D29" s="145"/>
      <c r="E29" s="145"/>
      <c r="F29" s="83"/>
      <c r="G29" s="83"/>
      <c r="H29" s="21"/>
      <c r="I29" s="7"/>
    </row>
    <row r="30" spans="1:9" ht="15.95">
      <c r="A30" s="21"/>
      <c r="B30" s="90"/>
      <c r="C30" s="83"/>
      <c r="D30" s="83"/>
      <c r="E30" s="83"/>
      <c r="F30" s="83"/>
      <c r="G30" s="83"/>
      <c r="H30" s="21"/>
      <c r="I30" s="7"/>
    </row>
    <row r="31" spans="1:9" ht="14.1">
      <c r="A31" s="22"/>
      <c r="B31" s="88"/>
      <c r="C31" s="88"/>
      <c r="D31" s="88"/>
      <c r="E31" s="83"/>
      <c r="F31" s="83"/>
      <c r="G31" s="83"/>
      <c r="H31" s="21"/>
      <c r="I31" s="7"/>
    </row>
    <row r="32" spans="1:9" ht="14.1">
      <c r="A32" s="22"/>
      <c r="B32" s="88"/>
      <c r="C32" s="83"/>
      <c r="D32" s="83"/>
      <c r="E32" s="83"/>
      <c r="F32" s="83"/>
      <c r="G32" s="83"/>
      <c r="H32" s="22"/>
      <c r="I32" s="10"/>
    </row>
    <row r="33" spans="1:9">
      <c r="A33"/>
      <c r="B33"/>
      <c r="C33"/>
      <c r="D33"/>
      <c r="E33"/>
      <c r="F33"/>
      <c r="G33"/>
      <c r="H33"/>
      <c r="I33"/>
    </row>
    <row r="34" spans="1:9">
      <c r="A34"/>
      <c r="B34"/>
      <c r="C34"/>
      <c r="D34"/>
      <c r="E34"/>
      <c r="F34"/>
      <c r="G34"/>
      <c r="H34"/>
      <c r="I34"/>
    </row>
    <row r="35" spans="1:9" s="4" customFormat="1">
      <c r="A35"/>
      <c r="B35"/>
      <c r="C35"/>
      <c r="D35"/>
      <c r="E35"/>
      <c r="F35"/>
      <c r="G35"/>
      <c r="H35"/>
      <c r="I35"/>
    </row>
    <row r="36" spans="1:9" s="4" customFormat="1">
      <c r="A36"/>
      <c r="B36"/>
      <c r="C36"/>
      <c r="D36"/>
      <c r="E36"/>
      <c r="F36"/>
      <c r="G36"/>
      <c r="H36"/>
      <c r="I36"/>
    </row>
    <row r="37" spans="1:9" s="4" customFormat="1"/>
    <row r="38" spans="1:9">
      <c r="A38" s="22"/>
      <c r="C38" s="14"/>
      <c r="D38" s="14"/>
      <c r="E38" s="52"/>
      <c r="F38" s="14"/>
      <c r="G38" s="14"/>
      <c r="H38" s="22"/>
      <c r="I38" s="7"/>
    </row>
    <row r="39" spans="1:9">
      <c r="C39" s="14"/>
      <c r="D39" s="14"/>
      <c r="E39" s="14"/>
      <c r="F39" s="14"/>
      <c r="G39" s="14"/>
      <c r="I39" s="7"/>
    </row>
    <row r="40" spans="1:9">
      <c r="A40" s="7"/>
      <c r="B40" s="54" t="s">
        <v>88</v>
      </c>
      <c r="C40" s="14"/>
      <c r="D40" s="14"/>
      <c r="E40" s="14"/>
      <c r="F40" s="14"/>
      <c r="G40" s="14"/>
      <c r="H40" s="7"/>
      <c r="I40" s="7"/>
    </row>
    <row r="41" spans="1:9">
      <c r="A41" s="7"/>
      <c r="B41" s="14"/>
      <c r="C41" s="14"/>
      <c r="D41" s="14"/>
      <c r="E41" s="14"/>
      <c r="F41" s="14"/>
      <c r="G41" s="14"/>
      <c r="H41" s="7"/>
      <c r="I41" s="7"/>
    </row>
    <row r="42" spans="1:9">
      <c r="B42" s="14"/>
      <c r="C42" s="14"/>
      <c r="D42" s="14"/>
      <c r="E42" s="14"/>
      <c r="F42" s="14"/>
      <c r="G42" s="14"/>
    </row>
    <row r="43" spans="1:9">
      <c r="B43" s="14"/>
      <c r="C43" s="14"/>
      <c r="D43" s="14"/>
      <c r="E43" s="14"/>
      <c r="F43" s="14"/>
      <c r="G43" s="14"/>
    </row>
    <row r="44" spans="1:9">
      <c r="B44" s="14"/>
      <c r="C44" s="14"/>
      <c r="D44" s="14"/>
      <c r="E44" s="14"/>
      <c r="F44" s="14"/>
      <c r="G44" s="14"/>
    </row>
    <row r="45" spans="1:9">
      <c r="B45" s="14"/>
      <c r="C45" s="14"/>
      <c r="D45" s="14"/>
      <c r="E45" s="14"/>
      <c r="F45" s="14"/>
      <c r="G45" s="14"/>
    </row>
    <row r="46" spans="1:9">
      <c r="B46" s="14"/>
      <c r="C46" s="14"/>
      <c r="D46" s="14"/>
      <c r="E46" s="14"/>
      <c r="F46" s="14"/>
      <c r="G46" s="14"/>
    </row>
    <row r="47" spans="1:9">
      <c r="B47" s="14"/>
      <c r="C47" s="14"/>
      <c r="D47" s="14"/>
      <c r="E47" s="14"/>
      <c r="F47" s="14"/>
      <c r="G47" s="14"/>
    </row>
    <row r="48" spans="1:9">
      <c r="B48" s="14"/>
      <c r="C48" s="14"/>
      <c r="D48" s="14"/>
      <c r="E48" s="14"/>
      <c r="F48" s="14"/>
      <c r="G48" s="14"/>
    </row>
    <row r="49" spans="2:7">
      <c r="B49" s="14"/>
      <c r="C49" s="14"/>
      <c r="D49" s="14"/>
      <c r="E49" s="14"/>
      <c r="F49" s="14"/>
      <c r="G49" s="14"/>
    </row>
  </sheetData>
  <mergeCells count="4">
    <mergeCell ref="C3:D4"/>
    <mergeCell ref="E3:F4"/>
    <mergeCell ref="B2:G2"/>
    <mergeCell ref="B1:G1"/>
  </mergeCells>
  <printOptions horizontalCentered="1"/>
  <pageMargins left="0.19685039370078741" right="0.19685039370078741" top="0.59055118110236227" bottom="0.59055118110236227" header="0.39370078740157483" footer="0.39370078740157483"/>
  <pageSetup paperSize="9" orientation="portrait" r:id="rId1"/>
  <headerFooter alignWithMargins="0">
    <oddFooter>&amp;C&amp;"+,Regular" 4</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AFAFB4"/>
  </sheetPr>
  <dimension ref="A1:O28"/>
  <sheetViews>
    <sheetView showGridLines="0" zoomScale="120" zoomScaleNormal="120" zoomScaleSheetLayoutView="100" workbookViewId="0">
      <selection activeCell="E16" sqref="E16"/>
    </sheetView>
  </sheetViews>
  <sheetFormatPr defaultColWidth="9.140625" defaultRowHeight="12.95"/>
  <cols>
    <col min="1" max="1" width="3.28515625" style="2" customWidth="1"/>
    <col min="2" max="2" width="29.5703125" style="2" customWidth="1"/>
    <col min="3" max="3" width="13.85546875" style="2" customWidth="1"/>
    <col min="4" max="5" width="11.7109375" style="2" customWidth="1"/>
    <col min="6" max="6" width="11.140625" style="2" customWidth="1"/>
    <col min="7" max="7" width="9.5703125" style="2" customWidth="1"/>
    <col min="8" max="8" width="3.28515625" style="2" customWidth="1"/>
    <col min="9" max="16384" width="9.140625" style="2"/>
  </cols>
  <sheetData>
    <row r="1" spans="1:15" ht="20.100000000000001" customHeight="1">
      <c r="A1" s="339" t="s">
        <v>89</v>
      </c>
      <c r="B1" s="339"/>
      <c r="C1" s="339"/>
      <c r="D1" s="339"/>
      <c r="E1" s="339"/>
      <c r="F1" s="339"/>
      <c r="G1" s="339"/>
      <c r="H1" s="21"/>
    </row>
    <row r="2" spans="1:15" ht="4.5" customHeight="1">
      <c r="A2" s="90"/>
      <c r="B2" s="332"/>
      <c r="C2" s="332"/>
      <c r="D2" s="332"/>
      <c r="E2" s="332"/>
      <c r="F2" s="332"/>
      <c r="G2" s="332"/>
      <c r="H2" s="21"/>
    </row>
    <row r="3" spans="1:15" ht="17.45">
      <c r="A3" s="338" t="s">
        <v>90</v>
      </c>
      <c r="B3" s="338"/>
      <c r="C3" s="338"/>
      <c r="D3" s="338"/>
      <c r="E3" s="338"/>
      <c r="F3" s="338"/>
      <c r="G3" s="338"/>
      <c r="H3" s="21"/>
    </row>
    <row r="4" spans="1:15" ht="17.45">
      <c r="A4" s="90"/>
      <c r="B4" s="331"/>
      <c r="C4" s="331"/>
      <c r="D4" s="331"/>
      <c r="E4" s="331"/>
      <c r="F4" s="331"/>
      <c r="G4" s="331"/>
      <c r="H4" s="21"/>
    </row>
    <row r="5" spans="1:15" ht="15.75" customHeight="1">
      <c r="A5" s="90"/>
      <c r="B5" s="90"/>
      <c r="C5" s="220"/>
      <c r="D5" s="220"/>
      <c r="E5" s="220"/>
      <c r="F5" s="83"/>
      <c r="G5" s="83" t="s">
        <v>52</v>
      </c>
      <c r="H5" s="21"/>
    </row>
    <row r="6" spans="1:15" ht="15.75" customHeight="1">
      <c r="A6" s="90"/>
      <c r="B6" s="85" t="s">
        <v>91</v>
      </c>
      <c r="C6" s="221"/>
      <c r="D6" s="221"/>
      <c r="E6" s="221"/>
      <c r="F6" s="211"/>
      <c r="G6" s="211"/>
      <c r="H6" s="21"/>
    </row>
    <row r="7" spans="1:15" ht="15.95">
      <c r="A7" s="90"/>
      <c r="B7" s="333" t="s">
        <v>4</v>
      </c>
      <c r="C7" s="84"/>
      <c r="D7" s="344" t="s">
        <v>92</v>
      </c>
      <c r="E7" s="344" t="s">
        <v>63</v>
      </c>
      <c r="F7" s="344" t="s">
        <v>93</v>
      </c>
      <c r="G7" s="344" t="s">
        <v>94</v>
      </c>
      <c r="H7" s="21"/>
    </row>
    <row r="8" spans="1:15" ht="12.75" customHeight="1">
      <c r="A8" s="90"/>
      <c r="B8" s="211"/>
      <c r="C8" s="345" t="s">
        <v>2</v>
      </c>
      <c r="D8" s="344"/>
      <c r="E8" s="344"/>
      <c r="F8" s="344"/>
      <c r="G8" s="344"/>
      <c r="H8" s="21"/>
    </row>
    <row r="9" spans="1:15" ht="15.95">
      <c r="A9" s="90"/>
      <c r="B9" s="211"/>
      <c r="C9" s="345"/>
      <c r="D9" s="344"/>
      <c r="E9" s="344"/>
      <c r="F9" s="344"/>
      <c r="G9" s="344"/>
      <c r="H9" s="21"/>
      <c r="I9" s="17"/>
    </row>
    <row r="10" spans="1:15" ht="15.95">
      <c r="A10" s="90"/>
      <c r="B10" s="222" t="s">
        <v>95</v>
      </c>
      <c r="C10" s="223"/>
      <c r="D10" s="224"/>
      <c r="E10" s="224"/>
      <c r="F10" s="224"/>
      <c r="G10" s="225"/>
      <c r="H10" s="21"/>
    </row>
    <row r="11" spans="1:15" ht="15.95">
      <c r="A11" s="90"/>
      <c r="B11" s="166" t="s">
        <v>96</v>
      </c>
      <c r="C11" s="226">
        <v>598892</v>
      </c>
      <c r="D11" s="226">
        <v>890009</v>
      </c>
      <c r="E11" s="226">
        <v>612937</v>
      </c>
      <c r="F11" s="226">
        <v>1543669</v>
      </c>
      <c r="G11" s="227">
        <f>(E11/F11)*100</f>
        <v>39.706504438451503</v>
      </c>
      <c r="H11" s="21"/>
    </row>
    <row r="12" spans="1:15" ht="15.95">
      <c r="A12" s="90"/>
      <c r="B12" s="228" t="s">
        <v>97</v>
      </c>
      <c r="C12" s="229">
        <v>-12076</v>
      </c>
      <c r="D12" s="229">
        <v>212018</v>
      </c>
      <c r="E12" s="229">
        <v>109904</v>
      </c>
      <c r="F12" s="230">
        <v>497063</v>
      </c>
      <c r="G12" s="227">
        <f>(E12/F12)*100</f>
        <v>22.110678123296243</v>
      </c>
      <c r="H12" s="21"/>
    </row>
    <row r="13" spans="1:15" ht="15.95">
      <c r="A13" s="90"/>
      <c r="B13" s="231" t="s">
        <v>98</v>
      </c>
      <c r="C13" s="226">
        <v>306463</v>
      </c>
      <c r="D13" s="226">
        <v>662752</v>
      </c>
      <c r="E13" s="226">
        <v>491418</v>
      </c>
      <c r="F13" s="226">
        <v>2189550</v>
      </c>
      <c r="G13" s="227">
        <f t="shared" ref="G13" si="0">(E13/F13)*100</f>
        <v>22.443789819825991</v>
      </c>
      <c r="H13" s="21"/>
    </row>
    <row r="14" spans="1:15" ht="15.95">
      <c r="A14" s="90"/>
      <c r="B14" s="231" t="s">
        <v>99</v>
      </c>
      <c r="C14" s="226">
        <v>3148</v>
      </c>
      <c r="D14" s="226">
        <v>49237</v>
      </c>
      <c r="E14" s="226">
        <v>33503</v>
      </c>
      <c r="F14" s="226">
        <v>140838</v>
      </c>
      <c r="G14" s="227">
        <v>23.8</v>
      </c>
      <c r="H14" s="21"/>
      <c r="I14" s="17"/>
      <c r="J14" s="17"/>
      <c r="K14" s="17"/>
      <c r="L14" s="17"/>
    </row>
    <row r="15" spans="1:15" ht="15.95">
      <c r="A15" s="90"/>
      <c r="B15" s="231" t="s">
        <v>100</v>
      </c>
      <c r="C15" s="226">
        <v>39024</v>
      </c>
      <c r="D15" s="226">
        <v>71547</v>
      </c>
      <c r="E15" s="229">
        <v>45085</v>
      </c>
      <c r="F15" s="226">
        <v>226794</v>
      </c>
      <c r="G15" s="227">
        <f>(E15/F15)*100</f>
        <v>19.879273702126156</v>
      </c>
      <c r="H15" s="21"/>
      <c r="I15" s="17"/>
    </row>
    <row r="16" spans="1:15" ht="15.95">
      <c r="A16" s="90"/>
      <c r="B16" s="232" t="s">
        <v>101</v>
      </c>
      <c r="C16" s="226">
        <v>-216097</v>
      </c>
      <c r="D16" s="226">
        <v>1160951</v>
      </c>
      <c r="E16" s="226">
        <v>336344</v>
      </c>
      <c r="F16" s="226">
        <v>1512525</v>
      </c>
      <c r="G16" s="227">
        <f t="shared" ref="G16:G18" si="1">(E16/F16)*100</f>
        <v>22.23725227682187</v>
      </c>
      <c r="H16" s="21"/>
      <c r="I16" s="73"/>
      <c r="J16" s="17"/>
      <c r="O16" s="17"/>
    </row>
    <row r="17" spans="1:9" ht="15.95">
      <c r="A17" s="90"/>
      <c r="B17" s="231" t="s">
        <v>102</v>
      </c>
      <c r="C17" s="226">
        <v>61.316000000000003</v>
      </c>
      <c r="D17" s="226">
        <v>51075.59</v>
      </c>
      <c r="E17" s="226">
        <v>39778.389000000003</v>
      </c>
      <c r="F17" s="226">
        <v>314738</v>
      </c>
      <c r="G17" s="227">
        <f t="shared" si="1"/>
        <v>12.638572082176285</v>
      </c>
      <c r="I17" s="73"/>
    </row>
    <row r="18" spans="1:9" ht="15.95">
      <c r="A18" s="90"/>
      <c r="B18" s="233" t="s">
        <v>103</v>
      </c>
      <c r="C18" s="226">
        <v>44065.805</v>
      </c>
      <c r="D18" s="226">
        <v>408387.67200000002</v>
      </c>
      <c r="E18" s="226">
        <v>165856.43700000001</v>
      </c>
      <c r="F18" s="226">
        <v>681788</v>
      </c>
      <c r="G18" s="227">
        <f t="shared" si="1"/>
        <v>24.326687621372038</v>
      </c>
      <c r="H18" s="21"/>
      <c r="I18" s="73"/>
    </row>
    <row r="19" spans="1:9" ht="15.95">
      <c r="A19" s="90"/>
      <c r="B19" s="202" t="s">
        <v>14</v>
      </c>
      <c r="C19" s="234">
        <f>SUM(C11:C18)</f>
        <v>763481.12100000004</v>
      </c>
      <c r="D19" s="234">
        <f>SUM(D11:D18)</f>
        <v>3505977.2620000001</v>
      </c>
      <c r="E19" s="234">
        <f>SUM(E11:E18)</f>
        <v>1834825.8259999999</v>
      </c>
      <c r="F19" s="234">
        <f>SUM(F11:F18)</f>
        <v>7106965</v>
      </c>
      <c r="G19" s="189"/>
      <c r="H19" s="21"/>
      <c r="I19" s="17"/>
    </row>
    <row r="20" spans="1:9" ht="15.95">
      <c r="A20" s="90"/>
      <c r="B20" s="115"/>
      <c r="C20" s="87"/>
      <c r="D20" s="87"/>
      <c r="E20" s="87"/>
      <c r="F20" s="87"/>
      <c r="G20" s="208"/>
      <c r="H20" s="21"/>
    </row>
    <row r="21" spans="1:9" ht="15.95">
      <c r="A21" s="90"/>
      <c r="B21" s="90"/>
      <c r="C21" s="90"/>
      <c r="D21" s="90"/>
      <c r="E21" s="90"/>
      <c r="F21" s="90"/>
      <c r="G21" s="90"/>
      <c r="H21" s="21"/>
    </row>
    <row r="22" spans="1:9" ht="15.95">
      <c r="A22" s="90"/>
      <c r="B22" s="109"/>
      <c r="C22" s="109"/>
      <c r="D22" s="109"/>
      <c r="E22" s="109"/>
      <c r="F22" s="109"/>
      <c r="G22" s="109"/>
      <c r="H22" s="21"/>
    </row>
    <row r="23" spans="1:9" ht="15.95">
      <c r="A23" s="90"/>
      <c r="B23" s="90"/>
      <c r="C23" s="90"/>
      <c r="D23" s="90"/>
      <c r="E23" s="90"/>
      <c r="F23" s="90"/>
      <c r="G23" s="90"/>
      <c r="H23" s="21"/>
    </row>
    <row r="24" spans="1:9" ht="15.95">
      <c r="A24" s="115" t="s">
        <v>33</v>
      </c>
      <c r="B24" s="83" t="s">
        <v>104</v>
      </c>
      <c r="C24" s="90"/>
      <c r="D24" s="90"/>
      <c r="E24" s="90"/>
      <c r="F24" s="90"/>
      <c r="G24" s="90"/>
      <c r="H24" s="21"/>
    </row>
    <row r="25" spans="1:9" ht="15.95">
      <c r="A25" s="209"/>
      <c r="B25" s="88"/>
      <c r="C25" s="83"/>
      <c r="D25" s="211"/>
      <c r="E25" s="90"/>
      <c r="F25" s="83"/>
      <c r="G25" s="83"/>
      <c r="H25" s="22"/>
    </row>
    <row r="26" spans="1:9">
      <c r="A26" s="53"/>
      <c r="B26" s="51"/>
      <c r="C26" s="17"/>
      <c r="D26" s="17"/>
      <c r="H26" s="22"/>
    </row>
    <row r="27" spans="1:9">
      <c r="C27" s="21"/>
      <c r="D27" s="21"/>
      <c r="E27" s="21"/>
      <c r="F27" s="21"/>
      <c r="G27" s="21"/>
      <c r="H27" s="21"/>
    </row>
    <row r="28" spans="1:9">
      <c r="A28" s="21"/>
      <c r="B28" s="21"/>
      <c r="C28" s="21"/>
      <c r="D28" s="21"/>
      <c r="E28" s="21"/>
      <c r="F28" s="21"/>
      <c r="G28" s="21"/>
      <c r="H28" s="21"/>
    </row>
  </sheetData>
  <sortState xmlns:xlrd2="http://schemas.microsoft.com/office/spreadsheetml/2017/richdata2" ref="B13:G23">
    <sortCondition ref="B13"/>
  </sortState>
  <mergeCells count="7">
    <mergeCell ref="A1:G1"/>
    <mergeCell ref="A3:G3"/>
    <mergeCell ref="G7:G9"/>
    <mergeCell ref="D7:D9"/>
    <mergeCell ref="E7:E9"/>
    <mergeCell ref="F7:F9"/>
    <mergeCell ref="C8:C9"/>
  </mergeCells>
  <printOptions horizontalCentered="1"/>
  <pageMargins left="0.51181102362204722" right="0.51181102362204722" top="0.74803149606299213" bottom="0.74803149606299213" header="0.31496062992125984" footer="0.31496062992125984"/>
  <pageSetup paperSize="9" orientation="portrait" r:id="rId1"/>
  <headerFooter alignWithMargins="0">
    <oddFooter>&amp;C&amp;"+,Regular" 6</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AFAFB4"/>
    <pageSetUpPr fitToPage="1"/>
  </sheetPr>
  <dimension ref="A1:P115"/>
  <sheetViews>
    <sheetView showGridLines="0" topLeftCell="A75" zoomScale="104" zoomScaleNormal="104" zoomScaleSheetLayoutView="100" workbookViewId="0">
      <selection activeCell="G53" sqref="G53"/>
    </sheetView>
  </sheetViews>
  <sheetFormatPr defaultColWidth="9.140625" defaultRowHeight="12.95"/>
  <cols>
    <col min="1" max="1" width="3.28515625" style="2" customWidth="1"/>
    <col min="2" max="2" width="33.85546875" style="2" customWidth="1"/>
    <col min="3" max="3" width="12.42578125" style="2" customWidth="1"/>
    <col min="4" max="4" width="11.5703125" style="2" customWidth="1"/>
    <col min="5" max="5" width="10.5703125" style="2" customWidth="1"/>
    <col min="6" max="6" width="9.140625" style="2" customWidth="1"/>
    <col min="7" max="7" width="11.28515625" style="2" customWidth="1"/>
    <col min="8" max="8" width="3.28515625" style="2" customWidth="1"/>
    <col min="9" max="16384" width="9.140625" style="2"/>
  </cols>
  <sheetData>
    <row r="1" spans="1:16" ht="53.25" customHeight="1">
      <c r="A1" s="346" t="s">
        <v>105</v>
      </c>
      <c r="B1" s="346"/>
      <c r="C1" s="346"/>
      <c r="D1" s="346"/>
      <c r="E1" s="346"/>
      <c r="F1" s="346"/>
      <c r="G1" s="346"/>
    </row>
    <row r="2" spans="1:16" ht="3.75" customHeight="1">
      <c r="A2" s="90"/>
      <c r="B2" s="332"/>
      <c r="C2" s="332"/>
      <c r="D2" s="332"/>
      <c r="E2" s="332"/>
      <c r="F2" s="332"/>
      <c r="G2" s="332"/>
    </row>
    <row r="3" spans="1:16" ht="17.45">
      <c r="A3" s="338" t="s">
        <v>90</v>
      </c>
      <c r="B3" s="338"/>
      <c r="C3" s="338"/>
      <c r="D3" s="338"/>
      <c r="E3" s="338"/>
      <c r="F3" s="338"/>
      <c r="G3" s="338"/>
    </row>
    <row r="4" spans="1:16" ht="9" customHeight="1">
      <c r="A4" s="90"/>
      <c r="B4" s="331"/>
      <c r="C4" s="331"/>
      <c r="D4" s="331"/>
      <c r="E4" s="331"/>
      <c r="F4" s="331"/>
      <c r="G4" s="331"/>
    </row>
    <row r="5" spans="1:16" ht="9.75" customHeight="1">
      <c r="A5" s="83"/>
      <c r="B5" s="90"/>
      <c r="C5" s="220"/>
      <c r="D5" s="220"/>
      <c r="E5" s="220"/>
      <c r="F5" s="83"/>
      <c r="G5" s="83"/>
      <c r="H5" s="14"/>
    </row>
    <row r="6" spans="1:16" ht="17.25" customHeight="1">
      <c r="A6" s="83"/>
      <c r="B6" s="85" t="s">
        <v>106</v>
      </c>
      <c r="C6" s="220"/>
      <c r="D6" s="220"/>
      <c r="E6" s="220"/>
      <c r="F6" s="83"/>
      <c r="G6" s="83"/>
      <c r="H6" s="14"/>
    </row>
    <row r="7" spans="1:16" ht="14.45" customHeight="1">
      <c r="A7" s="83"/>
      <c r="B7" s="333" t="s">
        <v>4</v>
      </c>
      <c r="C7" s="84"/>
      <c r="D7" s="90"/>
      <c r="E7" s="90"/>
      <c r="F7" s="90"/>
      <c r="G7" s="90"/>
      <c r="H7" s="14"/>
    </row>
    <row r="8" spans="1:16" ht="42.95" customHeight="1">
      <c r="A8" s="83"/>
      <c r="B8" s="235" t="s">
        <v>107</v>
      </c>
      <c r="C8" s="334" t="s">
        <v>2</v>
      </c>
      <c r="D8" s="236" t="s">
        <v>108</v>
      </c>
      <c r="E8" s="236" t="s">
        <v>63</v>
      </c>
      <c r="F8" s="236" t="s">
        <v>93</v>
      </c>
      <c r="G8" s="334" t="s">
        <v>109</v>
      </c>
      <c r="H8"/>
      <c r="I8"/>
      <c r="J8"/>
    </row>
    <row r="9" spans="1:16" ht="14.45">
      <c r="A9" s="83"/>
      <c r="B9" s="237" t="s">
        <v>110</v>
      </c>
      <c r="C9" s="226">
        <v>-26273</v>
      </c>
      <c r="D9" s="226">
        <v>35429</v>
      </c>
      <c r="E9" s="226">
        <v>31609</v>
      </c>
      <c r="F9" s="226">
        <v>175610</v>
      </c>
      <c r="G9" s="238">
        <f>E9/F9*100</f>
        <v>17.999544445077159</v>
      </c>
      <c r="H9"/>
      <c r="I9" s="71"/>
      <c r="J9"/>
    </row>
    <row r="10" spans="1:16" ht="14.1">
      <c r="A10" s="83"/>
      <c r="B10" s="231" t="s">
        <v>111</v>
      </c>
      <c r="C10" s="226">
        <v>-79066</v>
      </c>
      <c r="D10" s="226">
        <v>889262</v>
      </c>
      <c r="E10" s="226">
        <v>796798</v>
      </c>
      <c r="F10" s="226">
        <v>1556240</v>
      </c>
      <c r="G10" s="238">
        <v>51.2</v>
      </c>
      <c r="H10"/>
      <c r="I10" s="55"/>
      <c r="J10"/>
    </row>
    <row r="11" spans="1:16" ht="14.45">
      <c r="A11" s="83"/>
      <c r="B11" s="231" t="s">
        <v>112</v>
      </c>
      <c r="C11" s="226">
        <v>-47599</v>
      </c>
      <c r="D11" s="226">
        <v>773002</v>
      </c>
      <c r="E11" s="226">
        <v>545542</v>
      </c>
      <c r="F11" s="226">
        <v>723534</v>
      </c>
      <c r="G11" s="238">
        <f>E11/F11*100</f>
        <v>75.399635677107085</v>
      </c>
      <c r="H11"/>
      <c r="I11" s="17"/>
      <c r="J11"/>
      <c r="L11" s="17"/>
    </row>
    <row r="12" spans="1:16" ht="14.45">
      <c r="A12" s="83"/>
      <c r="B12" s="231" t="s">
        <v>113</v>
      </c>
      <c r="C12" s="226">
        <v>-122100</v>
      </c>
      <c r="D12" s="226">
        <v>13506</v>
      </c>
      <c r="E12" s="226">
        <v>-152925</v>
      </c>
      <c r="F12" s="239" t="s">
        <v>114</v>
      </c>
      <c r="G12" s="240" t="s">
        <v>115</v>
      </c>
      <c r="H12"/>
      <c r="I12" s="71"/>
      <c r="J12"/>
      <c r="P12" s="72"/>
    </row>
    <row r="13" spans="1:16" ht="14.45">
      <c r="A13" s="83"/>
      <c r="B13" s="231" t="s">
        <v>116</v>
      </c>
      <c r="C13" s="226">
        <v>28125</v>
      </c>
      <c r="D13" s="226">
        <v>107955</v>
      </c>
      <c r="E13" s="226">
        <v>79377</v>
      </c>
      <c r="F13" s="226">
        <v>332112</v>
      </c>
      <c r="G13" s="238">
        <v>23.9</v>
      </c>
      <c r="H13"/>
      <c r="I13" s="17"/>
      <c r="J13"/>
    </row>
    <row r="14" spans="1:16" ht="12.75" customHeight="1">
      <c r="A14" s="83"/>
      <c r="B14" s="231" t="s">
        <v>117</v>
      </c>
      <c r="C14" s="226">
        <v>514000</v>
      </c>
      <c r="D14" s="226">
        <v>2284000</v>
      </c>
      <c r="E14" s="226">
        <v>1992000</v>
      </c>
      <c r="F14" s="226">
        <v>4579282</v>
      </c>
      <c r="G14" s="238">
        <f>E14/F14*100</f>
        <v>43.500269256184701</v>
      </c>
      <c r="H14" s="14"/>
      <c r="I14" s="17"/>
    </row>
    <row r="15" spans="1:16" ht="12.75" customHeight="1">
      <c r="A15" s="83"/>
      <c r="B15" s="233" t="s">
        <v>118</v>
      </c>
      <c r="C15" s="226">
        <v>12549</v>
      </c>
      <c r="D15" s="226">
        <v>211280</v>
      </c>
      <c r="E15" s="226">
        <v>146660</v>
      </c>
      <c r="F15" s="226">
        <v>1242880</v>
      </c>
      <c r="G15" s="238">
        <f>E15/F15*100</f>
        <v>11.800012873326468</v>
      </c>
      <c r="H15" s="14"/>
      <c r="I15" s="17"/>
    </row>
    <row r="16" spans="1:16" ht="12.75" customHeight="1">
      <c r="A16" s="83"/>
      <c r="B16" s="231" t="s">
        <v>119</v>
      </c>
      <c r="C16" s="226">
        <v>345528</v>
      </c>
      <c r="D16" s="226">
        <v>3353131</v>
      </c>
      <c r="E16" s="226">
        <v>1240210</v>
      </c>
      <c r="F16" s="226">
        <v>5611807</v>
      </c>
      <c r="G16" s="238">
        <f t="shared" ref="G16:G18" si="0">E16/F16*100</f>
        <v>22.100011636180643</v>
      </c>
      <c r="H16" s="14"/>
      <c r="I16" s="17"/>
      <c r="J16" s="15"/>
    </row>
    <row r="17" spans="1:11" ht="12.75" customHeight="1">
      <c r="A17" s="83"/>
      <c r="B17" s="231" t="s">
        <v>120</v>
      </c>
      <c r="C17" s="226">
        <v>1034871</v>
      </c>
      <c r="D17" s="229">
        <v>4820260</v>
      </c>
      <c r="E17" s="229">
        <v>3117722</v>
      </c>
      <c r="F17" s="226">
        <v>4345149</v>
      </c>
      <c r="G17" s="238">
        <f t="shared" si="0"/>
        <v>71.751785727025691</v>
      </c>
      <c r="H17" s="14"/>
      <c r="I17" s="17"/>
    </row>
    <row r="18" spans="1:11" ht="12.75" customHeight="1">
      <c r="A18" s="83"/>
      <c r="B18" s="233" t="s">
        <v>121</v>
      </c>
      <c r="C18" s="226">
        <v>-54634</v>
      </c>
      <c r="D18" s="229">
        <v>146542</v>
      </c>
      <c r="E18" s="229">
        <v>132887</v>
      </c>
      <c r="F18" s="226">
        <v>525243</v>
      </c>
      <c r="G18" s="238">
        <f t="shared" si="0"/>
        <v>25.300099192183428</v>
      </c>
      <c r="H18" s="14"/>
      <c r="I18" s="71"/>
    </row>
    <row r="19" spans="1:11" ht="12.75" customHeight="1">
      <c r="A19" s="83"/>
      <c r="B19" s="233" t="s">
        <v>122</v>
      </c>
      <c r="C19" s="226">
        <v>1094938</v>
      </c>
      <c r="D19" s="226">
        <v>3981685</v>
      </c>
      <c r="E19" s="226">
        <v>2873814</v>
      </c>
      <c r="F19" s="226">
        <v>4657712</v>
      </c>
      <c r="G19" s="238">
        <f>E19/F19*100</f>
        <v>61.70012229180336</v>
      </c>
      <c r="H19" s="14"/>
      <c r="I19" s="17"/>
    </row>
    <row r="20" spans="1:11" ht="12.75" customHeight="1">
      <c r="A20" s="83"/>
      <c r="B20" s="233" t="s">
        <v>123</v>
      </c>
      <c r="C20" s="226">
        <v>78198</v>
      </c>
      <c r="D20" s="226">
        <v>216995</v>
      </c>
      <c r="E20" s="226">
        <v>183118</v>
      </c>
      <c r="F20" s="226">
        <v>501691</v>
      </c>
      <c r="G20" s="238">
        <f>E20/F20*100</f>
        <v>36.500156470815703</v>
      </c>
      <c r="H20" s="14"/>
      <c r="I20" s="17"/>
    </row>
    <row r="21" spans="1:11" ht="14.1">
      <c r="A21" s="83"/>
      <c r="B21" s="202" t="s">
        <v>124</v>
      </c>
      <c r="C21" s="241">
        <f>SUM(C9:C20)</f>
        <v>2778537</v>
      </c>
      <c r="D21" s="241">
        <f t="shared" ref="D21:F21" si="1">SUM(D9:D20)</f>
        <v>16833047</v>
      </c>
      <c r="E21" s="241">
        <f t="shared" si="1"/>
        <v>10986812</v>
      </c>
      <c r="F21" s="241">
        <f t="shared" si="1"/>
        <v>24251260</v>
      </c>
      <c r="G21" s="189"/>
      <c r="H21" s="14"/>
    </row>
    <row r="22" spans="1:11" ht="14.1">
      <c r="A22" s="83"/>
      <c r="B22" s="143"/>
      <c r="C22" s="145"/>
      <c r="D22" s="145"/>
      <c r="E22" s="145"/>
      <c r="F22" s="145"/>
      <c r="G22" s="207"/>
      <c r="H22" s="14"/>
    </row>
    <row r="23" spans="1:11" ht="14.25" customHeight="1">
      <c r="A23" s="83"/>
      <c r="B23" s="94"/>
      <c r="C23" s="90"/>
      <c r="D23" s="90"/>
      <c r="E23" s="90"/>
      <c r="F23" s="90"/>
      <c r="G23" s="90"/>
      <c r="H23" s="14"/>
    </row>
    <row r="24" spans="1:11" s="4" customFormat="1" ht="12.75" customHeight="1">
      <c r="A24" s="88"/>
      <c r="B24" s="88"/>
      <c r="C24" s="88"/>
      <c r="D24" s="88"/>
      <c r="E24" s="88"/>
      <c r="F24" s="88"/>
      <c r="G24" s="88"/>
      <c r="H24" s="51"/>
    </row>
    <row r="25" spans="1:11" ht="17.45">
      <c r="A25" s="338" t="s">
        <v>125</v>
      </c>
      <c r="B25" s="338"/>
      <c r="C25" s="338"/>
      <c r="D25" s="338"/>
      <c r="E25" s="338"/>
      <c r="F25" s="338"/>
      <c r="G25" s="338"/>
    </row>
    <row r="26" spans="1:11" ht="9.75" customHeight="1">
      <c r="A26" s="242"/>
      <c r="B26" s="242"/>
      <c r="C26" s="242"/>
      <c r="D26" s="242"/>
      <c r="E26" s="242"/>
      <c r="F26" s="242"/>
      <c r="G26" s="242"/>
      <c r="H26" s="56"/>
    </row>
    <row r="27" spans="1:11" ht="15.75" customHeight="1">
      <c r="A27" s="83"/>
      <c r="B27" s="85" t="s">
        <v>126</v>
      </c>
      <c r="C27" s="90"/>
      <c r="D27" s="90"/>
      <c r="E27" s="90"/>
      <c r="F27" s="333"/>
      <c r="G27" s="333"/>
      <c r="H27" s="14"/>
    </row>
    <row r="28" spans="1:11" ht="14.1">
      <c r="A28" s="83"/>
      <c r="B28" s="333" t="s">
        <v>4</v>
      </c>
      <c r="C28" s="243"/>
      <c r="D28" s="243"/>
      <c r="E28" s="244"/>
      <c r="F28" s="83"/>
      <c r="G28" s="83"/>
      <c r="H28" s="14"/>
    </row>
    <row r="29" spans="1:11" ht="12.6" customHeight="1">
      <c r="A29" s="83"/>
      <c r="B29" s="88"/>
      <c r="C29" s="344" t="s">
        <v>127</v>
      </c>
      <c r="D29" s="109"/>
      <c r="E29" s="144"/>
      <c r="F29" s="109"/>
      <c r="G29" s="109"/>
      <c r="H29"/>
      <c r="I29"/>
    </row>
    <row r="30" spans="1:11" ht="15.95">
      <c r="A30" s="83"/>
      <c r="B30" s="85" t="s">
        <v>128</v>
      </c>
      <c r="C30" s="347"/>
      <c r="D30" s="109"/>
      <c r="E30" s="109"/>
      <c r="F30" s="109"/>
      <c r="G30" s="109"/>
      <c r="H30"/>
      <c r="I30"/>
      <c r="J30" s="17"/>
      <c r="K30" s="16"/>
    </row>
    <row r="31" spans="1:11" ht="15.95">
      <c r="A31" s="83"/>
      <c r="B31" s="237" t="s">
        <v>129</v>
      </c>
      <c r="C31" s="226">
        <v>117655</v>
      </c>
      <c r="D31" s="144"/>
      <c r="E31" s="109"/>
      <c r="F31" s="109"/>
      <c r="G31" s="109"/>
      <c r="H31"/>
      <c r="I31"/>
      <c r="J31" s="17"/>
      <c r="K31" s="16"/>
    </row>
    <row r="32" spans="1:11" ht="12.75" customHeight="1">
      <c r="A32" s="83"/>
      <c r="B32" s="231" t="s">
        <v>117</v>
      </c>
      <c r="C32" s="226">
        <v>58593000</v>
      </c>
      <c r="D32" s="144"/>
      <c r="E32" s="109"/>
      <c r="F32" s="109"/>
      <c r="G32" s="109"/>
      <c r="H32"/>
      <c r="I32"/>
    </row>
    <row r="33" spans="1:10" ht="12.75" customHeight="1">
      <c r="A33" s="83"/>
      <c r="B33" s="233" t="s">
        <v>130</v>
      </c>
      <c r="C33" s="226">
        <v>13978622</v>
      </c>
      <c r="D33" s="144"/>
      <c r="E33" s="245"/>
      <c r="F33" s="90"/>
      <c r="G33" s="90"/>
      <c r="H33" s="14"/>
    </row>
    <row r="34" spans="1:10" ht="12.75" customHeight="1">
      <c r="A34" s="83"/>
      <c r="B34" s="231" t="s">
        <v>131</v>
      </c>
      <c r="C34" s="226">
        <v>6041400</v>
      </c>
      <c r="D34" s="144"/>
      <c r="E34" s="245"/>
      <c r="F34" s="90"/>
      <c r="G34" s="90"/>
      <c r="H34" s="14"/>
      <c r="I34" s="17"/>
      <c r="J34" s="17"/>
    </row>
    <row r="35" spans="1:10" ht="12.75" customHeight="1">
      <c r="A35" s="83"/>
      <c r="B35" s="231" t="s">
        <v>132</v>
      </c>
      <c r="C35" s="226">
        <v>45547882</v>
      </c>
      <c r="D35" s="144"/>
      <c r="E35" s="245"/>
      <c r="F35" s="90"/>
      <c r="G35" s="90"/>
      <c r="H35" s="14"/>
      <c r="I35" s="17"/>
      <c r="J35" s="17"/>
    </row>
    <row r="36" spans="1:10" ht="15" customHeight="1">
      <c r="A36" s="83"/>
      <c r="B36" s="237" t="s">
        <v>133</v>
      </c>
      <c r="C36" s="226">
        <v>29536934</v>
      </c>
      <c r="D36" s="144"/>
      <c r="E36" s="245"/>
      <c r="F36" s="109"/>
      <c r="G36" s="109"/>
      <c r="H36"/>
      <c r="I36"/>
    </row>
    <row r="37" spans="1:10" ht="15.95">
      <c r="A37" s="83"/>
      <c r="B37" s="202" t="s">
        <v>14</v>
      </c>
      <c r="C37" s="241">
        <f>SUM(C31:C36)</f>
        <v>153815493</v>
      </c>
      <c r="D37" s="109"/>
      <c r="E37" s="145"/>
      <c r="F37" s="109"/>
      <c r="G37" s="109"/>
      <c r="H37"/>
      <c r="I37"/>
    </row>
    <row r="38" spans="1:10" ht="15.95">
      <c r="A38" s="90"/>
      <c r="B38" s="90"/>
      <c r="C38" s="90"/>
      <c r="D38" s="109"/>
      <c r="E38" s="90"/>
      <c r="F38" s="90"/>
      <c r="G38" s="83"/>
    </row>
    <row r="39" spans="1:10" ht="15" customHeight="1">
      <c r="A39" s="348" t="s">
        <v>134</v>
      </c>
      <c r="B39" s="348"/>
      <c r="C39" s="348"/>
      <c r="D39" s="348"/>
      <c r="E39" s="348"/>
      <c r="F39" s="348"/>
      <c r="G39" s="348"/>
    </row>
    <row r="40" spans="1:10" ht="16.899999999999999" customHeight="1">
      <c r="A40" s="348"/>
      <c r="B40" s="348"/>
      <c r="C40" s="348"/>
      <c r="D40" s="348"/>
      <c r="E40" s="348"/>
      <c r="F40" s="348"/>
      <c r="G40" s="348"/>
    </row>
    <row r="41" spans="1:10">
      <c r="A41" s="348"/>
      <c r="B41" s="348"/>
      <c r="C41" s="348"/>
      <c r="D41" s="348"/>
      <c r="E41" s="348"/>
      <c r="F41" s="348"/>
      <c r="G41" s="348"/>
    </row>
    <row r="42" spans="1:10" ht="17.45">
      <c r="A42" s="335"/>
      <c r="B42" s="335"/>
      <c r="C42" s="335"/>
      <c r="D42" s="335"/>
      <c r="E42" s="335"/>
      <c r="F42" s="335"/>
      <c r="G42" s="335"/>
    </row>
    <row r="43" spans="1:10" ht="13.5" customHeight="1">
      <c r="A43" s="90"/>
      <c r="B43" s="85" t="s">
        <v>135</v>
      </c>
      <c r="C43" s="220"/>
      <c r="D43" s="220"/>
      <c r="E43" s="90"/>
      <c r="F43" s="90"/>
      <c r="G43" s="90"/>
    </row>
    <row r="44" spans="1:10" ht="22.5" customHeight="1">
      <c r="A44" s="90"/>
      <c r="B44" s="333" t="s">
        <v>4</v>
      </c>
      <c r="C44" s="90"/>
      <c r="D44" s="90"/>
      <c r="E44" s="90"/>
      <c r="F44" s="90"/>
      <c r="G44" s="90"/>
    </row>
    <row r="45" spans="1:10" ht="27.4" customHeight="1">
      <c r="A45" s="90"/>
      <c r="B45" s="235" t="s">
        <v>136</v>
      </c>
      <c r="C45" s="236" t="s">
        <v>127</v>
      </c>
      <c r="D45" s="109"/>
      <c r="E45" s="144"/>
      <c r="F45" s="109"/>
      <c r="G45" s="109"/>
    </row>
    <row r="46" spans="1:10" ht="15.95">
      <c r="A46" s="90"/>
      <c r="B46" s="237" t="s">
        <v>137</v>
      </c>
      <c r="C46" s="229">
        <v>0</v>
      </c>
      <c r="D46" s="246"/>
      <c r="E46" s="144"/>
      <c r="F46" s="109"/>
      <c r="G46" s="109"/>
    </row>
    <row r="47" spans="1:10" ht="15.95">
      <c r="A47" s="90"/>
      <c r="B47" s="237" t="s">
        <v>129</v>
      </c>
      <c r="C47" s="229">
        <v>12125301</v>
      </c>
      <c r="D47" s="109"/>
      <c r="E47" s="144"/>
      <c r="F47" s="109"/>
      <c r="G47" s="109"/>
    </row>
    <row r="48" spans="1:10" ht="15.95">
      <c r="A48" s="90"/>
      <c r="B48" s="231" t="s">
        <v>138</v>
      </c>
      <c r="C48" s="226">
        <v>0</v>
      </c>
      <c r="D48" s="109"/>
      <c r="E48" s="109"/>
      <c r="F48" s="109"/>
      <c r="G48" s="109"/>
    </row>
    <row r="49" spans="1:12" ht="15.95">
      <c r="A49" s="90"/>
      <c r="B49" s="231" t="s">
        <v>139</v>
      </c>
      <c r="C49" s="226">
        <v>0</v>
      </c>
      <c r="D49" s="109"/>
      <c r="E49" s="109"/>
      <c r="F49" s="94"/>
      <c r="G49" s="90"/>
      <c r="H49" s="17"/>
    </row>
    <row r="50" spans="1:12" ht="15.95">
      <c r="A50" s="90"/>
      <c r="B50" s="231" t="s">
        <v>140</v>
      </c>
      <c r="C50" s="226">
        <v>0</v>
      </c>
      <c r="D50" s="94"/>
      <c r="E50" s="109"/>
      <c r="F50" s="109"/>
      <c r="G50" s="109"/>
    </row>
    <row r="51" spans="1:12" ht="15.95">
      <c r="A51" s="90"/>
      <c r="B51" s="231" t="s">
        <v>117</v>
      </c>
      <c r="C51" s="226">
        <v>126154000</v>
      </c>
      <c r="D51" s="109"/>
      <c r="E51" s="109"/>
      <c r="F51" s="90"/>
      <c r="G51" s="90"/>
    </row>
    <row r="52" spans="1:12" ht="15.95">
      <c r="A52" s="90"/>
      <c r="B52" s="233" t="s">
        <v>130</v>
      </c>
      <c r="C52" s="226">
        <v>13763288</v>
      </c>
      <c r="D52" s="109"/>
      <c r="E52" s="109"/>
      <c r="F52" s="109"/>
      <c r="G52" s="109"/>
    </row>
    <row r="53" spans="1:12" ht="15.95">
      <c r="A53" s="90"/>
      <c r="B53" s="231" t="s">
        <v>119</v>
      </c>
      <c r="C53" s="226">
        <v>62545100</v>
      </c>
      <c r="D53" s="109"/>
      <c r="E53" s="109"/>
      <c r="F53" s="109"/>
      <c r="G53" s="109"/>
    </row>
    <row r="54" spans="1:12" ht="15.95">
      <c r="A54" s="90"/>
      <c r="B54" s="231" t="s">
        <v>132</v>
      </c>
      <c r="C54" s="226">
        <v>141088384</v>
      </c>
      <c r="D54" s="109"/>
      <c r="E54" s="109"/>
      <c r="F54" s="109"/>
      <c r="G54" s="109"/>
    </row>
    <row r="55" spans="1:12" ht="15.95">
      <c r="A55" s="90"/>
      <c r="B55" s="233" t="s">
        <v>141</v>
      </c>
      <c r="C55" s="226">
        <v>8257177</v>
      </c>
      <c r="D55" s="246"/>
      <c r="E55" s="109"/>
      <c r="F55" s="109"/>
      <c r="G55" s="109"/>
    </row>
    <row r="56" spans="1:12" ht="15.95">
      <c r="A56" s="90"/>
      <c r="B56" s="233" t="s">
        <v>122</v>
      </c>
      <c r="C56" s="226">
        <v>114628234</v>
      </c>
      <c r="D56" s="109"/>
      <c r="E56" s="109"/>
      <c r="F56" s="109"/>
      <c r="G56" s="109"/>
    </row>
    <row r="57" spans="1:12" ht="15.95">
      <c r="A57" s="90"/>
      <c r="B57" s="237" t="s">
        <v>142</v>
      </c>
      <c r="C57" s="226">
        <v>0</v>
      </c>
      <c r="D57" s="94"/>
      <c r="E57" s="109"/>
      <c r="F57" s="109"/>
      <c r="G57" s="109"/>
    </row>
    <row r="58" spans="1:12" ht="15.95">
      <c r="A58" s="90"/>
      <c r="B58" s="132" t="s">
        <v>14</v>
      </c>
      <c r="C58" s="241">
        <f>+SUM(C46:C57)</f>
        <v>478561484</v>
      </c>
      <c r="D58" s="90"/>
      <c r="E58" s="90"/>
      <c r="F58" s="90"/>
      <c r="G58" s="90"/>
    </row>
    <row r="59" spans="1:12" ht="15.95">
      <c r="A59" s="90"/>
      <c r="B59" s="90"/>
      <c r="C59" s="90"/>
      <c r="D59" s="90"/>
      <c r="E59" s="90"/>
      <c r="F59" s="94"/>
      <c r="G59" s="90"/>
    </row>
    <row r="60" spans="1:12" ht="24" customHeight="1">
      <c r="A60" s="90"/>
      <c r="B60" s="85" t="s">
        <v>143</v>
      </c>
      <c r="C60" s="90"/>
      <c r="D60" s="90"/>
      <c r="E60" s="94"/>
      <c r="F60" s="94"/>
      <c r="G60" s="94"/>
      <c r="H60" s="17"/>
      <c r="I60" s="17"/>
      <c r="J60" s="17"/>
      <c r="K60" s="17"/>
      <c r="L60" s="17"/>
    </row>
    <row r="61" spans="1:12" ht="15.95">
      <c r="A61" s="90"/>
      <c r="B61" s="333" t="s">
        <v>4</v>
      </c>
      <c r="C61" s="90"/>
      <c r="D61" s="90"/>
      <c r="E61" s="94"/>
      <c r="F61" s="94"/>
      <c r="G61" s="94"/>
      <c r="H61" s="17"/>
      <c r="I61" s="17"/>
      <c r="J61" s="17"/>
      <c r="K61" s="17"/>
      <c r="L61" s="17"/>
    </row>
    <row r="62" spans="1:12" ht="28.5" customHeight="1">
      <c r="A62" s="90"/>
      <c r="B62" s="85" t="s">
        <v>144</v>
      </c>
      <c r="C62" s="236" t="s">
        <v>127</v>
      </c>
      <c r="D62" s="236" t="s">
        <v>145</v>
      </c>
      <c r="E62" s="94"/>
      <c r="F62" s="94"/>
      <c r="G62" s="94"/>
      <c r="H62" s="62"/>
      <c r="I62" s="17"/>
      <c r="J62" s="17"/>
      <c r="K62" s="17"/>
      <c r="L62" s="17"/>
    </row>
    <row r="63" spans="1:12" ht="15.95">
      <c r="A63" s="90"/>
      <c r="B63" s="237" t="s">
        <v>137</v>
      </c>
      <c r="C63" s="226">
        <v>15872967</v>
      </c>
      <c r="D63" s="226">
        <v>564654</v>
      </c>
      <c r="E63" s="94"/>
      <c r="F63" s="94"/>
      <c r="G63" s="94"/>
      <c r="H63" s="62"/>
      <c r="I63" s="63"/>
      <c r="J63" s="64"/>
      <c r="K63" s="64"/>
      <c r="L63" s="17"/>
    </row>
    <row r="64" spans="1:12" ht="15.95">
      <c r="A64" s="90"/>
      <c r="B64" s="237" t="s">
        <v>111</v>
      </c>
      <c r="C64" s="226">
        <v>12976626</v>
      </c>
      <c r="D64" s="226">
        <v>11829058</v>
      </c>
      <c r="E64" s="94"/>
      <c r="F64" s="94"/>
      <c r="G64" s="94"/>
      <c r="H64" s="62"/>
      <c r="I64" s="63"/>
      <c r="J64" s="64"/>
      <c r="K64" s="64"/>
      <c r="L64" s="17"/>
    </row>
    <row r="65" spans="1:15" ht="15.95">
      <c r="A65" s="90"/>
      <c r="B65" s="237" t="s">
        <v>146</v>
      </c>
      <c r="C65" s="226">
        <v>0</v>
      </c>
      <c r="D65" s="226">
        <v>0</v>
      </c>
      <c r="E65" s="246"/>
      <c r="F65" s="94"/>
      <c r="G65" s="94"/>
      <c r="H65" s="62"/>
      <c r="I65" s="63"/>
      <c r="J65" s="64"/>
      <c r="K65" s="64"/>
      <c r="L65" s="17"/>
    </row>
    <row r="66" spans="1:15" ht="15.95">
      <c r="A66" s="90"/>
      <c r="B66" s="237" t="s">
        <v>147</v>
      </c>
      <c r="C66" s="226">
        <v>19454659</v>
      </c>
      <c r="D66" s="226">
        <v>19423736</v>
      </c>
      <c r="E66" s="94"/>
      <c r="F66" s="94"/>
      <c r="G66" s="94"/>
      <c r="H66" s="62"/>
      <c r="I66" s="63"/>
      <c r="J66" s="64"/>
      <c r="K66" s="64"/>
      <c r="L66" s="17"/>
    </row>
    <row r="67" spans="1:15" ht="15.95">
      <c r="A67" s="90"/>
      <c r="B67" s="231" t="s">
        <v>148</v>
      </c>
      <c r="C67" s="226">
        <v>1524352</v>
      </c>
      <c r="D67" s="226">
        <v>1324461</v>
      </c>
      <c r="E67" s="94"/>
      <c r="F67" s="94"/>
      <c r="G67" s="94"/>
      <c r="H67" s="62"/>
      <c r="I67" s="63"/>
      <c r="J67" s="64"/>
      <c r="K67" s="64"/>
      <c r="L67" s="17"/>
    </row>
    <row r="68" spans="1:15" ht="15.95">
      <c r="A68" s="90"/>
      <c r="B68" s="231" t="s">
        <v>149</v>
      </c>
      <c r="C68" s="226">
        <v>6363632</v>
      </c>
      <c r="D68" s="226">
        <v>2216140</v>
      </c>
      <c r="E68" s="94"/>
      <c r="F68" s="118"/>
      <c r="G68" s="118"/>
      <c r="H68" s="67"/>
      <c r="I68" s="68"/>
      <c r="J68" s="69"/>
      <c r="K68" s="69"/>
      <c r="L68" s="65"/>
      <c r="M68" s="66"/>
      <c r="N68" s="66"/>
      <c r="O68" s="66"/>
    </row>
    <row r="69" spans="1:15" ht="15.95">
      <c r="A69" s="90"/>
      <c r="B69" s="233" t="s">
        <v>150</v>
      </c>
      <c r="C69" s="226">
        <v>5191348</v>
      </c>
      <c r="D69" s="226">
        <v>5181072</v>
      </c>
      <c r="E69" s="94"/>
      <c r="F69" s="94"/>
      <c r="G69" s="94"/>
      <c r="H69" s="62"/>
      <c r="I69" s="63"/>
      <c r="J69" s="64"/>
      <c r="K69" s="64"/>
      <c r="L69" s="17"/>
    </row>
    <row r="70" spans="1:15" ht="15.95">
      <c r="A70" s="90"/>
      <c r="B70" s="231" t="s">
        <v>151</v>
      </c>
      <c r="C70" s="226">
        <v>5028255</v>
      </c>
      <c r="D70" s="226">
        <v>4546500</v>
      </c>
      <c r="E70" s="94"/>
      <c r="F70" s="94"/>
      <c r="G70" s="94"/>
      <c r="H70" s="62"/>
      <c r="I70" s="63"/>
      <c r="J70" s="64"/>
      <c r="K70" s="64"/>
      <c r="L70" s="17"/>
    </row>
    <row r="71" spans="1:15" ht="15.95">
      <c r="A71" s="90"/>
      <c r="B71" s="231" t="s">
        <v>152</v>
      </c>
      <c r="C71" s="226">
        <v>843763</v>
      </c>
      <c r="D71" s="226">
        <v>803601</v>
      </c>
      <c r="E71" s="246"/>
      <c r="F71" s="94"/>
      <c r="G71" s="94"/>
      <c r="H71" s="62"/>
      <c r="I71" s="63"/>
      <c r="J71" s="64"/>
      <c r="K71" s="64"/>
      <c r="L71" s="17"/>
    </row>
    <row r="72" spans="1:15" ht="15.95">
      <c r="A72" s="90"/>
      <c r="B72" s="231" t="s">
        <v>153</v>
      </c>
      <c r="C72" s="226">
        <v>17264607</v>
      </c>
      <c r="D72" s="226">
        <v>17199042</v>
      </c>
      <c r="E72" s="94"/>
      <c r="F72" s="94"/>
      <c r="G72" s="94"/>
      <c r="H72" s="62"/>
      <c r="I72" s="63"/>
      <c r="J72" s="64"/>
      <c r="K72" s="64"/>
      <c r="L72" s="17"/>
    </row>
    <row r="73" spans="1:15" ht="15.95">
      <c r="A73" s="90"/>
      <c r="B73" s="231" t="s">
        <v>138</v>
      </c>
      <c r="C73" s="226">
        <v>0</v>
      </c>
      <c r="D73" s="226">
        <v>0</v>
      </c>
      <c r="E73" s="94"/>
      <c r="F73" s="94"/>
      <c r="G73" s="94"/>
      <c r="H73" s="62"/>
      <c r="I73" s="63"/>
      <c r="J73" s="64"/>
      <c r="K73" s="64"/>
      <c r="L73" s="17"/>
    </row>
    <row r="74" spans="1:15" ht="15.95">
      <c r="A74" s="90"/>
      <c r="B74" s="231" t="s">
        <v>139</v>
      </c>
      <c r="C74" s="226">
        <v>0</v>
      </c>
      <c r="D74" s="226">
        <v>0</v>
      </c>
      <c r="E74" s="94"/>
      <c r="F74" s="94"/>
      <c r="G74" s="94"/>
      <c r="H74" s="62"/>
      <c r="I74" s="63"/>
      <c r="J74" s="64"/>
      <c r="K74" s="64"/>
      <c r="L74" s="17"/>
    </row>
    <row r="75" spans="1:15" ht="15.95">
      <c r="A75" s="90"/>
      <c r="B75" s="231" t="s">
        <v>140</v>
      </c>
      <c r="C75" s="226">
        <v>7151961</v>
      </c>
      <c r="D75" s="226">
        <v>6836263</v>
      </c>
      <c r="E75" s="94"/>
      <c r="F75" s="94"/>
      <c r="G75" s="94"/>
      <c r="H75" s="62"/>
      <c r="I75" s="63"/>
      <c r="J75" s="64"/>
      <c r="K75" s="64"/>
      <c r="L75" s="17"/>
    </row>
    <row r="76" spans="1:15" ht="15.95">
      <c r="A76" s="90"/>
      <c r="B76" s="231" t="s">
        <v>117</v>
      </c>
      <c r="C76" s="226">
        <v>45991997</v>
      </c>
      <c r="D76" s="226">
        <v>25901779</v>
      </c>
      <c r="E76" s="94"/>
      <c r="F76" s="94"/>
      <c r="G76" s="94"/>
      <c r="H76" s="62"/>
      <c r="I76" s="63"/>
      <c r="J76" s="64"/>
      <c r="K76" s="64"/>
      <c r="L76" s="17"/>
    </row>
    <row r="77" spans="1:15" ht="15.95">
      <c r="A77" s="90"/>
      <c r="B77" s="233" t="s">
        <v>130</v>
      </c>
      <c r="C77" s="226">
        <v>11708401</v>
      </c>
      <c r="D77" s="226">
        <v>9133620</v>
      </c>
      <c r="E77" s="94"/>
      <c r="F77" s="94"/>
      <c r="G77" s="94"/>
      <c r="H77" s="62"/>
      <c r="I77" s="63"/>
      <c r="J77" s="64"/>
      <c r="K77" s="64"/>
      <c r="L77" s="17"/>
    </row>
    <row r="78" spans="1:15" ht="15.95">
      <c r="A78" s="90"/>
      <c r="B78" s="231" t="s">
        <v>119</v>
      </c>
      <c r="C78" s="226">
        <v>132752833</v>
      </c>
      <c r="D78" s="226">
        <v>66716552</v>
      </c>
      <c r="E78" s="94"/>
      <c r="F78" s="94"/>
      <c r="G78" s="94"/>
      <c r="H78" s="62"/>
      <c r="I78" s="63"/>
      <c r="J78" s="64"/>
      <c r="K78" s="64"/>
      <c r="L78" s="17"/>
    </row>
    <row r="79" spans="1:15" ht="14.1">
      <c r="A79" s="247"/>
      <c r="B79" s="231" t="s">
        <v>132</v>
      </c>
      <c r="C79" s="226">
        <v>104071461</v>
      </c>
      <c r="D79" s="226">
        <v>66511106</v>
      </c>
      <c r="E79" s="211"/>
      <c r="F79" s="248"/>
      <c r="G79" s="248"/>
      <c r="H79" s="62"/>
      <c r="I79" s="17"/>
      <c r="J79" s="17"/>
      <c r="K79" s="17"/>
      <c r="L79" s="17"/>
    </row>
    <row r="80" spans="1:15" ht="14.1">
      <c r="A80" s="247"/>
      <c r="B80" s="233" t="s">
        <v>154</v>
      </c>
      <c r="C80" s="226">
        <v>296196</v>
      </c>
      <c r="D80" s="226">
        <v>294061</v>
      </c>
      <c r="E80" s="211"/>
      <c r="F80" s="248"/>
      <c r="G80" s="248"/>
      <c r="H80" s="62"/>
      <c r="I80" s="17"/>
      <c r="J80" s="17"/>
      <c r="K80" s="17"/>
      <c r="L80" s="17"/>
    </row>
    <row r="81" spans="1:12" ht="15.95">
      <c r="A81" s="247"/>
      <c r="B81" s="233" t="s">
        <v>155</v>
      </c>
      <c r="C81" s="226">
        <v>0</v>
      </c>
      <c r="D81" s="226">
        <v>0</v>
      </c>
      <c r="E81" s="246"/>
      <c r="F81" s="248"/>
      <c r="G81" s="248"/>
      <c r="H81" s="62"/>
      <c r="I81" s="17"/>
      <c r="J81" s="17"/>
      <c r="K81" s="17"/>
      <c r="L81" s="17"/>
    </row>
    <row r="82" spans="1:12" ht="15.95">
      <c r="A82" s="247"/>
      <c r="B82" s="249" t="s">
        <v>156</v>
      </c>
      <c r="C82" s="226">
        <v>217571</v>
      </c>
      <c r="D82" s="226">
        <v>215176</v>
      </c>
      <c r="E82" s="246"/>
      <c r="F82" s="248"/>
      <c r="G82" s="248"/>
      <c r="H82" s="62"/>
      <c r="I82" s="17"/>
      <c r="J82" s="17"/>
      <c r="K82" s="17"/>
      <c r="L82" s="17"/>
    </row>
    <row r="83" spans="1:12" ht="15.95">
      <c r="A83" s="247"/>
      <c r="B83" s="233" t="s">
        <v>157</v>
      </c>
      <c r="C83" s="226">
        <v>4219396</v>
      </c>
      <c r="D83" s="226">
        <v>4167151</v>
      </c>
      <c r="E83" s="246"/>
      <c r="F83" s="248"/>
      <c r="G83" s="248"/>
      <c r="H83" s="62"/>
      <c r="I83" s="17"/>
      <c r="J83" s="17"/>
      <c r="K83" s="17"/>
      <c r="L83" s="17"/>
    </row>
    <row r="84" spans="1:12" ht="14.1">
      <c r="A84" s="247"/>
      <c r="B84" s="233" t="s">
        <v>158</v>
      </c>
      <c r="C84" s="226">
        <v>47291</v>
      </c>
      <c r="D84" s="226">
        <v>47291</v>
      </c>
      <c r="E84" s="211"/>
      <c r="F84" s="248"/>
      <c r="G84" s="248"/>
      <c r="H84" s="62"/>
      <c r="I84" s="17"/>
      <c r="J84" s="17"/>
      <c r="K84" s="17"/>
      <c r="L84" s="17"/>
    </row>
    <row r="85" spans="1:12" ht="15.95">
      <c r="A85" s="247"/>
      <c r="B85" s="233" t="s">
        <v>159</v>
      </c>
      <c r="C85" s="226">
        <v>0</v>
      </c>
      <c r="D85" s="226">
        <v>0</v>
      </c>
      <c r="E85" s="246"/>
      <c r="F85" s="248"/>
      <c r="G85" s="248"/>
      <c r="H85" s="62"/>
      <c r="I85" s="17"/>
      <c r="J85" s="17"/>
      <c r="K85" s="17"/>
      <c r="L85" s="17"/>
    </row>
    <row r="86" spans="1:12" ht="14.1">
      <c r="A86" s="247"/>
      <c r="B86" s="233" t="s">
        <v>160</v>
      </c>
      <c r="C86" s="226">
        <v>593202</v>
      </c>
      <c r="D86" s="226">
        <v>568760</v>
      </c>
      <c r="E86" s="211"/>
      <c r="F86" s="248"/>
      <c r="G86" s="248"/>
      <c r="H86" s="62"/>
      <c r="I86" s="17"/>
      <c r="J86" s="17"/>
      <c r="K86" s="17"/>
      <c r="L86" s="17"/>
    </row>
    <row r="87" spans="1:12" ht="15.95">
      <c r="A87" s="247"/>
      <c r="B87" s="233" t="s">
        <v>141</v>
      </c>
      <c r="C87" s="226">
        <v>7546653</v>
      </c>
      <c r="D87" s="226">
        <v>7498698</v>
      </c>
      <c r="E87" s="246"/>
      <c r="F87" s="248"/>
      <c r="G87" s="248"/>
      <c r="H87" s="62"/>
      <c r="I87" s="17"/>
      <c r="J87" s="17"/>
      <c r="K87" s="17"/>
      <c r="L87" s="17"/>
    </row>
    <row r="88" spans="1:12" ht="14.1">
      <c r="A88" s="247"/>
      <c r="B88" s="233" t="s">
        <v>161</v>
      </c>
      <c r="C88" s="226">
        <v>1115580</v>
      </c>
      <c r="D88" s="226">
        <v>1097030</v>
      </c>
      <c r="E88" s="211"/>
      <c r="F88" s="248"/>
      <c r="G88" s="248"/>
      <c r="H88" s="62"/>
      <c r="I88" s="17"/>
      <c r="J88" s="17"/>
      <c r="K88" s="17"/>
      <c r="L88" s="17"/>
    </row>
    <row r="89" spans="1:12" ht="14.1">
      <c r="A89" s="83"/>
      <c r="B89" s="233" t="s">
        <v>122</v>
      </c>
      <c r="C89" s="226">
        <v>62434339</v>
      </c>
      <c r="D89" s="226">
        <v>44139777</v>
      </c>
      <c r="E89" s="211"/>
      <c r="F89" s="211"/>
      <c r="G89" s="211"/>
      <c r="H89" s="52"/>
      <c r="I89" s="17"/>
      <c r="J89" s="17"/>
      <c r="K89" s="17"/>
      <c r="L89" s="17"/>
    </row>
    <row r="90" spans="1:12" ht="15.95">
      <c r="A90" s="90"/>
      <c r="B90" s="237" t="s">
        <v>142</v>
      </c>
      <c r="C90" s="226">
        <v>16535800</v>
      </c>
      <c r="D90" s="226">
        <v>15363695</v>
      </c>
      <c r="E90" s="94"/>
      <c r="F90" s="94"/>
      <c r="G90" s="94"/>
      <c r="H90" s="17"/>
      <c r="I90" s="17"/>
      <c r="J90" s="17"/>
      <c r="K90" s="17"/>
      <c r="L90" s="17"/>
    </row>
    <row r="91" spans="1:12" ht="15.95">
      <c r="A91" s="90"/>
      <c r="B91" s="233" t="s">
        <v>162</v>
      </c>
      <c r="C91" s="226">
        <v>20707837</v>
      </c>
      <c r="D91" s="226">
        <v>20695949</v>
      </c>
      <c r="E91" s="94"/>
      <c r="F91" s="94"/>
      <c r="G91" s="94"/>
      <c r="H91" s="17"/>
      <c r="I91" s="17"/>
      <c r="J91" s="17"/>
      <c r="K91" s="17"/>
      <c r="L91" s="17"/>
    </row>
    <row r="92" spans="1:12" ht="15.95">
      <c r="A92" s="90"/>
      <c r="B92" s="233" t="s">
        <v>163</v>
      </c>
      <c r="C92" s="226">
        <v>4694757</v>
      </c>
      <c r="D92" s="226">
        <v>4486892</v>
      </c>
      <c r="E92" s="94"/>
      <c r="F92" s="94"/>
      <c r="G92" s="94"/>
      <c r="H92" s="61"/>
      <c r="I92" s="61"/>
      <c r="J92" s="17"/>
      <c r="K92" s="17"/>
      <c r="L92" s="17"/>
    </row>
    <row r="93" spans="1:12" ht="15" customHeight="1">
      <c r="A93" s="90"/>
      <c r="B93" s="132" t="s">
        <v>164</v>
      </c>
      <c r="C93" s="241">
        <f>SUM(C63:C92)</f>
        <v>504605484</v>
      </c>
      <c r="D93" s="250">
        <f>SUM(D63:D92)</f>
        <v>336762064</v>
      </c>
      <c r="E93" s="94"/>
      <c r="F93" s="94"/>
      <c r="G93" s="94"/>
      <c r="H93" s="61"/>
      <c r="I93" s="61"/>
      <c r="J93" s="17"/>
      <c r="K93" s="17"/>
      <c r="L93" s="17"/>
    </row>
    <row r="94" spans="1:12" ht="3.75" customHeight="1">
      <c r="A94" s="90"/>
      <c r="B94" s="251"/>
      <c r="C94" s="252"/>
      <c r="D94" s="145"/>
      <c r="E94" s="94"/>
      <c r="F94" s="94"/>
      <c r="G94" s="94"/>
      <c r="H94" s="61"/>
      <c r="I94" s="61"/>
      <c r="J94" s="17"/>
      <c r="K94" s="17"/>
      <c r="L94" s="17"/>
    </row>
    <row r="95" spans="1:12" ht="15.95">
      <c r="A95" s="90"/>
      <c r="B95" s="143" t="s">
        <v>165</v>
      </c>
      <c r="C95" s="253">
        <f>+C58+C93</f>
        <v>983166968</v>
      </c>
      <c r="D95" s="145"/>
      <c r="E95" s="94"/>
      <c r="F95" s="94"/>
      <c r="G95" s="94"/>
      <c r="H95" s="61"/>
      <c r="I95" s="61"/>
      <c r="J95" s="17"/>
      <c r="K95" s="17"/>
      <c r="L95" s="17"/>
    </row>
    <row r="96" spans="1:12" ht="15.95">
      <c r="A96" s="90"/>
      <c r="B96" s="254"/>
      <c r="C96" s="145"/>
      <c r="D96" s="145"/>
      <c r="E96" s="94"/>
      <c r="F96" s="94"/>
      <c r="G96" s="94"/>
      <c r="H96" s="61"/>
      <c r="I96" s="61"/>
      <c r="J96" s="17"/>
      <c r="K96" s="17"/>
      <c r="L96" s="17"/>
    </row>
    <row r="97" spans="1:12" ht="13.5" customHeight="1">
      <c r="A97" s="247"/>
      <c r="B97" s="255"/>
      <c r="C97" s="90"/>
      <c r="D97" s="90"/>
      <c r="E97" s="94"/>
      <c r="F97" s="94"/>
      <c r="G97" s="94"/>
      <c r="H97" s="17"/>
      <c r="I97" s="17"/>
      <c r="J97" s="17"/>
      <c r="K97" s="17"/>
      <c r="L97" s="17"/>
    </row>
    <row r="98" spans="1:12" s="66" customFormat="1" ht="15.95">
      <c r="A98" s="325" t="s">
        <v>33</v>
      </c>
      <c r="B98" s="147" t="s">
        <v>166</v>
      </c>
      <c r="C98" s="119"/>
      <c r="D98" s="119"/>
      <c r="E98" s="119"/>
      <c r="F98" s="119"/>
      <c r="G98" s="119"/>
    </row>
    <row r="99" spans="1:12" s="66" customFormat="1" ht="15.95">
      <c r="A99" s="325" t="s">
        <v>35</v>
      </c>
      <c r="B99" s="147" t="s">
        <v>167</v>
      </c>
      <c r="C99" s="119"/>
      <c r="D99" s="119"/>
      <c r="E99" s="119"/>
      <c r="F99" s="119"/>
      <c r="G99" s="119"/>
    </row>
    <row r="100" spans="1:12" s="66" customFormat="1" ht="14.1">
      <c r="A100" s="325" t="s">
        <v>37</v>
      </c>
      <c r="B100" s="147" t="s">
        <v>168</v>
      </c>
      <c r="C100" s="146"/>
      <c r="D100" s="146"/>
      <c r="E100" s="146"/>
      <c r="F100" s="146"/>
      <c r="G100" s="146"/>
    </row>
    <row r="101" spans="1:12" s="66" customFormat="1" ht="14.1">
      <c r="A101" s="325" t="s">
        <v>39</v>
      </c>
      <c r="B101" s="147" t="s">
        <v>169</v>
      </c>
      <c r="C101" s="146"/>
      <c r="D101" s="146"/>
      <c r="E101" s="146"/>
      <c r="F101" s="146"/>
      <c r="G101" s="146"/>
    </row>
    <row r="102" spans="1:12" s="66" customFormat="1" ht="15.95">
      <c r="A102" s="325" t="s">
        <v>41</v>
      </c>
      <c r="B102" s="147" t="s">
        <v>170</v>
      </c>
      <c r="C102" s="119"/>
      <c r="D102" s="119"/>
      <c r="E102" s="146"/>
      <c r="F102" s="146"/>
      <c r="G102" s="146"/>
    </row>
    <row r="103" spans="1:12" s="66" customFormat="1" ht="15.95">
      <c r="A103" s="325" t="s">
        <v>43</v>
      </c>
      <c r="B103" s="147" t="s">
        <v>171</v>
      </c>
      <c r="C103" s="119"/>
      <c r="D103" s="119"/>
      <c r="E103" s="146"/>
      <c r="F103" s="146"/>
      <c r="G103" s="146"/>
    </row>
    <row r="104" spans="1:12" s="66" customFormat="1" ht="15.95">
      <c r="A104" s="325" t="s">
        <v>172</v>
      </c>
      <c r="B104" s="147" t="s">
        <v>173</v>
      </c>
      <c r="C104" s="119"/>
      <c r="D104" s="119"/>
      <c r="E104" s="119"/>
      <c r="F104" s="119"/>
      <c r="G104" s="119"/>
    </row>
    <row r="105" spans="1:12" s="66" customFormat="1" ht="15.95">
      <c r="A105" s="325" t="s">
        <v>174</v>
      </c>
      <c r="B105" s="147" t="s">
        <v>175</v>
      </c>
      <c r="C105" s="119"/>
      <c r="D105" s="119"/>
      <c r="E105" s="119"/>
      <c r="F105" s="119"/>
      <c r="G105" s="119"/>
    </row>
    <row r="106" spans="1:12" s="66" customFormat="1" ht="15.95">
      <c r="A106" s="119"/>
      <c r="B106" s="119"/>
      <c r="C106" s="119"/>
      <c r="D106" s="119"/>
      <c r="E106" s="119"/>
      <c r="F106" s="119"/>
      <c r="G106" s="119"/>
    </row>
    <row r="107" spans="1:12" s="66" customFormat="1" ht="15.95">
      <c r="A107" s="148"/>
      <c r="B107" s="256"/>
      <c r="C107" s="119"/>
      <c r="D107" s="119"/>
      <c r="E107" s="119"/>
      <c r="F107" s="119"/>
      <c r="G107" s="119"/>
    </row>
    <row r="108" spans="1:12" s="66" customFormat="1" ht="16.5">
      <c r="A108" s="148"/>
      <c r="B108" s="257"/>
      <c r="C108" s="119"/>
      <c r="D108" s="119"/>
      <c r="E108" s="119"/>
      <c r="F108" s="119"/>
      <c r="G108" s="119"/>
    </row>
    <row r="109" spans="1:12" s="66" customFormat="1" ht="15.95">
      <c r="A109" s="148"/>
      <c r="B109" s="256"/>
      <c r="C109" s="119"/>
      <c r="D109" s="119"/>
      <c r="E109" s="119"/>
      <c r="F109" s="119"/>
      <c r="G109" s="119"/>
    </row>
    <row r="110" spans="1:12" s="66" customFormat="1" ht="15.95">
      <c r="A110" s="148"/>
      <c r="B110" s="256"/>
      <c r="C110" s="119"/>
      <c r="D110" s="119"/>
      <c r="E110" s="119"/>
      <c r="F110" s="119"/>
      <c r="G110" s="119"/>
    </row>
    <row r="111" spans="1:12" s="66" customFormat="1" ht="15.95">
      <c r="A111" s="148"/>
      <c r="B111" s="256"/>
      <c r="C111" s="119"/>
      <c r="D111" s="119"/>
      <c r="E111" s="119"/>
      <c r="F111" s="119"/>
      <c r="G111" s="119"/>
    </row>
    <row r="112" spans="1:12" s="66" customFormat="1" ht="15.95">
      <c r="A112" s="148"/>
      <c r="B112" s="256"/>
      <c r="C112" s="119"/>
      <c r="D112" s="119"/>
      <c r="E112" s="119"/>
      <c r="F112" s="119"/>
      <c r="G112" s="119"/>
    </row>
    <row r="113" spans="1:7" s="66" customFormat="1" ht="15.95">
      <c r="A113" s="148"/>
      <c r="B113" s="256"/>
      <c r="C113" s="119"/>
      <c r="D113" s="119"/>
      <c r="E113" s="119"/>
      <c r="F113" s="119"/>
      <c r="G113" s="119"/>
    </row>
    <row r="114" spans="1:7" s="66" customFormat="1">
      <c r="A114" s="76"/>
      <c r="B114" s="78"/>
    </row>
    <row r="115" spans="1:7" s="66" customFormat="1">
      <c r="A115" s="76"/>
      <c r="B115" s="78"/>
    </row>
  </sheetData>
  <mergeCells count="5">
    <mergeCell ref="A1:G1"/>
    <mergeCell ref="A3:G3"/>
    <mergeCell ref="A25:G25"/>
    <mergeCell ref="C29:C30"/>
    <mergeCell ref="A39:G41"/>
  </mergeCells>
  <phoneticPr fontId="44" type="noConversion"/>
  <printOptions horizontalCentered="1"/>
  <pageMargins left="0.19685039370078741" right="0" top="0.59055118110236227" bottom="0.59055118110236227" header="0.39370078740157483" footer="0.39370078740157483"/>
  <pageSetup paperSize="9" scale="70" orientation="portrait" r:id="rId1"/>
  <headerFooter alignWithMargins="0">
    <oddFooter>&amp;C&amp;"+,Regular" 7</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ransitionEvaluation="1">
    <tabColor theme="2"/>
  </sheetPr>
  <dimension ref="A1:K74"/>
  <sheetViews>
    <sheetView showGridLines="0" zoomScale="120" zoomScaleNormal="120" zoomScaleSheetLayoutView="100" workbookViewId="0">
      <selection activeCell="J93" sqref="J93"/>
    </sheetView>
  </sheetViews>
  <sheetFormatPr defaultColWidth="9.85546875" defaultRowHeight="12.95"/>
  <cols>
    <col min="1" max="1" width="3.5703125" style="28" customWidth="1"/>
    <col min="2" max="2" width="55.7109375" style="28" customWidth="1"/>
    <col min="3" max="3" width="9.140625" style="28" customWidth="1"/>
    <col min="4" max="4" width="3.28515625" style="28" customWidth="1"/>
    <col min="5" max="5" width="10.28515625" style="28" customWidth="1"/>
    <col min="6" max="6" width="11.5703125" style="28" customWidth="1"/>
    <col min="7" max="7" width="8.7109375" style="28" customWidth="1"/>
    <col min="8" max="8" width="9.7109375" style="28" customWidth="1"/>
    <col min="9" max="9" width="0.140625" style="28" hidden="1" customWidth="1"/>
    <col min="10" max="10" width="13.5703125" style="28" bestFit="1" customWidth="1"/>
    <col min="11" max="255" width="9.85546875" style="28"/>
    <col min="256" max="256" width="3.5703125" style="28" customWidth="1"/>
    <col min="257" max="257" width="52.140625" style="28" customWidth="1"/>
    <col min="258" max="258" width="9.140625" style="28" customWidth="1"/>
    <col min="259" max="259" width="10.28515625" style="28" customWidth="1"/>
    <col min="260" max="260" width="1.85546875" style="28" customWidth="1"/>
    <col min="261" max="261" width="10.28515625" style="28" customWidth="1"/>
    <col min="262" max="262" width="11.5703125" style="28" customWidth="1"/>
    <col min="263" max="263" width="8.7109375" style="28" customWidth="1"/>
    <col min="264" max="264" width="9.7109375" style="28" customWidth="1"/>
    <col min="265" max="265" width="0" style="28" hidden="1" customWidth="1"/>
    <col min="266" max="266" width="13.5703125" style="28" bestFit="1" customWidth="1"/>
    <col min="267" max="511" width="9.85546875" style="28"/>
    <col min="512" max="512" width="3.5703125" style="28" customWidth="1"/>
    <col min="513" max="513" width="52.140625" style="28" customWidth="1"/>
    <col min="514" max="514" width="9.140625" style="28" customWidth="1"/>
    <col min="515" max="515" width="10.28515625" style="28" customWidth="1"/>
    <col min="516" max="516" width="1.85546875" style="28" customWidth="1"/>
    <col min="517" max="517" width="10.28515625" style="28" customWidth="1"/>
    <col min="518" max="518" width="11.5703125" style="28" customWidth="1"/>
    <col min="519" max="519" width="8.7109375" style="28" customWidth="1"/>
    <col min="520" max="520" width="9.7109375" style="28" customWidth="1"/>
    <col min="521" max="521" width="0" style="28" hidden="1" customWidth="1"/>
    <col min="522" max="522" width="13.5703125" style="28" bestFit="1" customWidth="1"/>
    <col min="523" max="767" width="9.85546875" style="28"/>
    <col min="768" max="768" width="3.5703125" style="28" customWidth="1"/>
    <col min="769" max="769" width="52.140625" style="28" customWidth="1"/>
    <col min="770" max="770" width="9.140625" style="28" customWidth="1"/>
    <col min="771" max="771" width="10.28515625" style="28" customWidth="1"/>
    <col min="772" max="772" width="1.85546875" style="28" customWidth="1"/>
    <col min="773" max="773" width="10.28515625" style="28" customWidth="1"/>
    <col min="774" max="774" width="11.5703125" style="28" customWidth="1"/>
    <col min="775" max="775" width="8.7109375" style="28" customWidth="1"/>
    <col min="776" max="776" width="9.7109375" style="28" customWidth="1"/>
    <col min="777" max="777" width="0" style="28" hidden="1" customWidth="1"/>
    <col min="778" max="778" width="13.5703125" style="28" bestFit="1" customWidth="1"/>
    <col min="779" max="1023" width="9.85546875" style="28"/>
    <col min="1024" max="1024" width="3.5703125" style="28" customWidth="1"/>
    <col min="1025" max="1025" width="52.140625" style="28" customWidth="1"/>
    <col min="1026" max="1026" width="9.140625" style="28" customWidth="1"/>
    <col min="1027" max="1027" width="10.28515625" style="28" customWidth="1"/>
    <col min="1028" max="1028" width="1.85546875" style="28" customWidth="1"/>
    <col min="1029" max="1029" width="10.28515625" style="28" customWidth="1"/>
    <col min="1030" max="1030" width="11.5703125" style="28" customWidth="1"/>
    <col min="1031" max="1031" width="8.7109375" style="28" customWidth="1"/>
    <col min="1032" max="1032" width="9.7109375" style="28" customWidth="1"/>
    <col min="1033" max="1033" width="0" style="28" hidden="1" customWidth="1"/>
    <col min="1034" max="1034" width="13.5703125" style="28" bestFit="1" customWidth="1"/>
    <col min="1035" max="1279" width="9.85546875" style="28"/>
    <col min="1280" max="1280" width="3.5703125" style="28" customWidth="1"/>
    <col min="1281" max="1281" width="52.140625" style="28" customWidth="1"/>
    <col min="1282" max="1282" width="9.140625" style="28" customWidth="1"/>
    <col min="1283" max="1283" width="10.28515625" style="28" customWidth="1"/>
    <col min="1284" max="1284" width="1.85546875" style="28" customWidth="1"/>
    <col min="1285" max="1285" width="10.28515625" style="28" customWidth="1"/>
    <col min="1286" max="1286" width="11.5703125" style="28" customWidth="1"/>
    <col min="1287" max="1287" width="8.7109375" style="28" customWidth="1"/>
    <col min="1288" max="1288" width="9.7109375" style="28" customWidth="1"/>
    <col min="1289" max="1289" width="0" style="28" hidden="1" customWidth="1"/>
    <col min="1290" max="1290" width="13.5703125" style="28" bestFit="1" customWidth="1"/>
    <col min="1291" max="1535" width="9.85546875" style="28"/>
    <col min="1536" max="1536" width="3.5703125" style="28" customWidth="1"/>
    <col min="1537" max="1537" width="52.140625" style="28" customWidth="1"/>
    <col min="1538" max="1538" width="9.140625" style="28" customWidth="1"/>
    <col min="1539" max="1539" width="10.28515625" style="28" customWidth="1"/>
    <col min="1540" max="1540" width="1.85546875" style="28" customWidth="1"/>
    <col min="1541" max="1541" width="10.28515625" style="28" customWidth="1"/>
    <col min="1542" max="1542" width="11.5703125" style="28" customWidth="1"/>
    <col min="1543" max="1543" width="8.7109375" style="28" customWidth="1"/>
    <col min="1544" max="1544" width="9.7109375" style="28" customWidth="1"/>
    <col min="1545" max="1545" width="0" style="28" hidden="1" customWidth="1"/>
    <col min="1546" max="1546" width="13.5703125" style="28" bestFit="1" customWidth="1"/>
    <col min="1547" max="1791" width="9.85546875" style="28"/>
    <col min="1792" max="1792" width="3.5703125" style="28" customWidth="1"/>
    <col min="1793" max="1793" width="52.140625" style="28" customWidth="1"/>
    <col min="1794" max="1794" width="9.140625" style="28" customWidth="1"/>
    <col min="1795" max="1795" width="10.28515625" style="28" customWidth="1"/>
    <col min="1796" max="1796" width="1.85546875" style="28" customWidth="1"/>
    <col min="1797" max="1797" width="10.28515625" style="28" customWidth="1"/>
    <col min="1798" max="1798" width="11.5703125" style="28" customWidth="1"/>
    <col min="1799" max="1799" width="8.7109375" style="28" customWidth="1"/>
    <col min="1800" max="1800" width="9.7109375" style="28" customWidth="1"/>
    <col min="1801" max="1801" width="0" style="28" hidden="1" customWidth="1"/>
    <col min="1802" max="1802" width="13.5703125" style="28" bestFit="1" customWidth="1"/>
    <col min="1803" max="2047" width="9.85546875" style="28"/>
    <col min="2048" max="2048" width="3.5703125" style="28" customWidth="1"/>
    <col min="2049" max="2049" width="52.140625" style="28" customWidth="1"/>
    <col min="2050" max="2050" width="9.140625" style="28" customWidth="1"/>
    <col min="2051" max="2051" width="10.28515625" style="28" customWidth="1"/>
    <col min="2052" max="2052" width="1.85546875" style="28" customWidth="1"/>
    <col min="2053" max="2053" width="10.28515625" style="28" customWidth="1"/>
    <col min="2054" max="2054" width="11.5703125" style="28" customWidth="1"/>
    <col min="2055" max="2055" width="8.7109375" style="28" customWidth="1"/>
    <col min="2056" max="2056" width="9.7109375" style="28" customWidth="1"/>
    <col min="2057" max="2057" width="0" style="28" hidden="1" customWidth="1"/>
    <col min="2058" max="2058" width="13.5703125" style="28" bestFit="1" customWidth="1"/>
    <col min="2059" max="2303" width="9.85546875" style="28"/>
    <col min="2304" max="2304" width="3.5703125" style="28" customWidth="1"/>
    <col min="2305" max="2305" width="52.140625" style="28" customWidth="1"/>
    <col min="2306" max="2306" width="9.140625" style="28" customWidth="1"/>
    <col min="2307" max="2307" width="10.28515625" style="28" customWidth="1"/>
    <col min="2308" max="2308" width="1.85546875" style="28" customWidth="1"/>
    <col min="2309" max="2309" width="10.28515625" style="28" customWidth="1"/>
    <col min="2310" max="2310" width="11.5703125" style="28" customWidth="1"/>
    <col min="2311" max="2311" width="8.7109375" style="28" customWidth="1"/>
    <col min="2312" max="2312" width="9.7109375" style="28" customWidth="1"/>
    <col min="2313" max="2313" width="0" style="28" hidden="1" customWidth="1"/>
    <col min="2314" max="2314" width="13.5703125" style="28" bestFit="1" customWidth="1"/>
    <col min="2315" max="2559" width="9.85546875" style="28"/>
    <col min="2560" max="2560" width="3.5703125" style="28" customWidth="1"/>
    <col min="2561" max="2561" width="52.140625" style="28" customWidth="1"/>
    <col min="2562" max="2562" width="9.140625" style="28" customWidth="1"/>
    <col min="2563" max="2563" width="10.28515625" style="28" customWidth="1"/>
    <col min="2564" max="2564" width="1.85546875" style="28" customWidth="1"/>
    <col min="2565" max="2565" width="10.28515625" style="28" customWidth="1"/>
    <col min="2566" max="2566" width="11.5703125" style="28" customWidth="1"/>
    <col min="2567" max="2567" width="8.7109375" style="28" customWidth="1"/>
    <col min="2568" max="2568" width="9.7109375" style="28" customWidth="1"/>
    <col min="2569" max="2569" width="0" style="28" hidden="1" customWidth="1"/>
    <col min="2570" max="2570" width="13.5703125" style="28" bestFit="1" customWidth="1"/>
    <col min="2571" max="2815" width="9.85546875" style="28"/>
    <col min="2816" max="2816" width="3.5703125" style="28" customWidth="1"/>
    <col min="2817" max="2817" width="52.140625" style="28" customWidth="1"/>
    <col min="2818" max="2818" width="9.140625" style="28" customWidth="1"/>
    <col min="2819" max="2819" width="10.28515625" style="28" customWidth="1"/>
    <col min="2820" max="2820" width="1.85546875" style="28" customWidth="1"/>
    <col min="2821" max="2821" width="10.28515625" style="28" customWidth="1"/>
    <col min="2822" max="2822" width="11.5703125" style="28" customWidth="1"/>
    <col min="2823" max="2823" width="8.7109375" style="28" customWidth="1"/>
    <col min="2824" max="2824" width="9.7109375" style="28" customWidth="1"/>
    <col min="2825" max="2825" width="0" style="28" hidden="1" customWidth="1"/>
    <col min="2826" max="2826" width="13.5703125" style="28" bestFit="1" customWidth="1"/>
    <col min="2827" max="3071" width="9.85546875" style="28"/>
    <col min="3072" max="3072" width="3.5703125" style="28" customWidth="1"/>
    <col min="3073" max="3073" width="52.140625" style="28" customWidth="1"/>
    <col min="3074" max="3074" width="9.140625" style="28" customWidth="1"/>
    <col min="3075" max="3075" width="10.28515625" style="28" customWidth="1"/>
    <col min="3076" max="3076" width="1.85546875" style="28" customWidth="1"/>
    <col min="3077" max="3077" width="10.28515625" style="28" customWidth="1"/>
    <col min="3078" max="3078" width="11.5703125" style="28" customWidth="1"/>
    <col min="3079" max="3079" width="8.7109375" style="28" customWidth="1"/>
    <col min="3080" max="3080" width="9.7109375" style="28" customWidth="1"/>
    <col min="3081" max="3081" width="0" style="28" hidden="1" customWidth="1"/>
    <col min="3082" max="3082" width="13.5703125" style="28" bestFit="1" customWidth="1"/>
    <col min="3083" max="3327" width="9.85546875" style="28"/>
    <col min="3328" max="3328" width="3.5703125" style="28" customWidth="1"/>
    <col min="3329" max="3329" width="52.140625" style="28" customWidth="1"/>
    <col min="3330" max="3330" width="9.140625" style="28" customWidth="1"/>
    <col min="3331" max="3331" width="10.28515625" style="28" customWidth="1"/>
    <col min="3332" max="3332" width="1.85546875" style="28" customWidth="1"/>
    <col min="3333" max="3333" width="10.28515625" style="28" customWidth="1"/>
    <col min="3334" max="3334" width="11.5703125" style="28" customWidth="1"/>
    <col min="3335" max="3335" width="8.7109375" style="28" customWidth="1"/>
    <col min="3336" max="3336" width="9.7109375" style="28" customWidth="1"/>
    <col min="3337" max="3337" width="0" style="28" hidden="1" customWidth="1"/>
    <col min="3338" max="3338" width="13.5703125" style="28" bestFit="1" customWidth="1"/>
    <col min="3339" max="3583" width="9.85546875" style="28"/>
    <col min="3584" max="3584" width="3.5703125" style="28" customWidth="1"/>
    <col min="3585" max="3585" width="52.140625" style="28" customWidth="1"/>
    <col min="3586" max="3586" width="9.140625" style="28" customWidth="1"/>
    <col min="3587" max="3587" width="10.28515625" style="28" customWidth="1"/>
    <col min="3588" max="3588" width="1.85546875" style="28" customWidth="1"/>
    <col min="3589" max="3589" width="10.28515625" style="28" customWidth="1"/>
    <col min="3590" max="3590" width="11.5703125" style="28" customWidth="1"/>
    <col min="3591" max="3591" width="8.7109375" style="28" customWidth="1"/>
    <col min="3592" max="3592" width="9.7109375" style="28" customWidth="1"/>
    <col min="3593" max="3593" width="0" style="28" hidden="1" customWidth="1"/>
    <col min="3594" max="3594" width="13.5703125" style="28" bestFit="1" customWidth="1"/>
    <col min="3595" max="3839" width="9.85546875" style="28"/>
    <col min="3840" max="3840" width="3.5703125" style="28" customWidth="1"/>
    <col min="3841" max="3841" width="52.140625" style="28" customWidth="1"/>
    <col min="3842" max="3842" width="9.140625" style="28" customWidth="1"/>
    <col min="3843" max="3843" width="10.28515625" style="28" customWidth="1"/>
    <col min="3844" max="3844" width="1.85546875" style="28" customWidth="1"/>
    <col min="3845" max="3845" width="10.28515625" style="28" customWidth="1"/>
    <col min="3846" max="3846" width="11.5703125" style="28" customWidth="1"/>
    <col min="3847" max="3847" width="8.7109375" style="28" customWidth="1"/>
    <col min="3848" max="3848" width="9.7109375" style="28" customWidth="1"/>
    <col min="3849" max="3849" width="0" style="28" hidden="1" customWidth="1"/>
    <col min="3850" max="3850" width="13.5703125" style="28" bestFit="1" customWidth="1"/>
    <col min="3851" max="4095" width="9.85546875" style="28"/>
    <col min="4096" max="4096" width="3.5703125" style="28" customWidth="1"/>
    <col min="4097" max="4097" width="52.140625" style="28" customWidth="1"/>
    <col min="4098" max="4098" width="9.140625" style="28" customWidth="1"/>
    <col min="4099" max="4099" width="10.28515625" style="28" customWidth="1"/>
    <col min="4100" max="4100" width="1.85546875" style="28" customWidth="1"/>
    <col min="4101" max="4101" width="10.28515625" style="28" customWidth="1"/>
    <col min="4102" max="4102" width="11.5703125" style="28" customWidth="1"/>
    <col min="4103" max="4103" width="8.7109375" style="28" customWidth="1"/>
    <col min="4104" max="4104" width="9.7109375" style="28" customWidth="1"/>
    <col min="4105" max="4105" width="0" style="28" hidden="1" customWidth="1"/>
    <col min="4106" max="4106" width="13.5703125" style="28" bestFit="1" customWidth="1"/>
    <col min="4107" max="4351" width="9.85546875" style="28"/>
    <col min="4352" max="4352" width="3.5703125" style="28" customWidth="1"/>
    <col min="4353" max="4353" width="52.140625" style="28" customWidth="1"/>
    <col min="4354" max="4354" width="9.140625" style="28" customWidth="1"/>
    <col min="4355" max="4355" width="10.28515625" style="28" customWidth="1"/>
    <col min="4356" max="4356" width="1.85546875" style="28" customWidth="1"/>
    <col min="4357" max="4357" width="10.28515625" style="28" customWidth="1"/>
    <col min="4358" max="4358" width="11.5703125" style="28" customWidth="1"/>
    <col min="4359" max="4359" width="8.7109375" style="28" customWidth="1"/>
    <col min="4360" max="4360" width="9.7109375" style="28" customWidth="1"/>
    <col min="4361" max="4361" width="0" style="28" hidden="1" customWidth="1"/>
    <col min="4362" max="4362" width="13.5703125" style="28" bestFit="1" customWidth="1"/>
    <col min="4363" max="4607" width="9.85546875" style="28"/>
    <col min="4608" max="4608" width="3.5703125" style="28" customWidth="1"/>
    <col min="4609" max="4609" width="52.140625" style="28" customWidth="1"/>
    <col min="4610" max="4610" width="9.140625" style="28" customWidth="1"/>
    <col min="4611" max="4611" width="10.28515625" style="28" customWidth="1"/>
    <col min="4612" max="4612" width="1.85546875" style="28" customWidth="1"/>
    <col min="4613" max="4613" width="10.28515625" style="28" customWidth="1"/>
    <col min="4614" max="4614" width="11.5703125" style="28" customWidth="1"/>
    <col min="4615" max="4615" width="8.7109375" style="28" customWidth="1"/>
    <col min="4616" max="4616" width="9.7109375" style="28" customWidth="1"/>
    <col min="4617" max="4617" width="0" style="28" hidden="1" customWidth="1"/>
    <col min="4618" max="4618" width="13.5703125" style="28" bestFit="1" customWidth="1"/>
    <col min="4619" max="4863" width="9.85546875" style="28"/>
    <col min="4864" max="4864" width="3.5703125" style="28" customWidth="1"/>
    <col min="4865" max="4865" width="52.140625" style="28" customWidth="1"/>
    <col min="4866" max="4866" width="9.140625" style="28" customWidth="1"/>
    <col min="4867" max="4867" width="10.28515625" style="28" customWidth="1"/>
    <col min="4868" max="4868" width="1.85546875" style="28" customWidth="1"/>
    <col min="4869" max="4869" width="10.28515625" style="28" customWidth="1"/>
    <col min="4870" max="4870" width="11.5703125" style="28" customWidth="1"/>
    <col min="4871" max="4871" width="8.7109375" style="28" customWidth="1"/>
    <col min="4872" max="4872" width="9.7109375" style="28" customWidth="1"/>
    <col min="4873" max="4873" width="0" style="28" hidden="1" customWidth="1"/>
    <col min="4874" max="4874" width="13.5703125" style="28" bestFit="1" customWidth="1"/>
    <col min="4875" max="5119" width="9.85546875" style="28"/>
    <col min="5120" max="5120" width="3.5703125" style="28" customWidth="1"/>
    <col min="5121" max="5121" width="52.140625" style="28" customWidth="1"/>
    <col min="5122" max="5122" width="9.140625" style="28" customWidth="1"/>
    <col min="5123" max="5123" width="10.28515625" style="28" customWidth="1"/>
    <col min="5124" max="5124" width="1.85546875" style="28" customWidth="1"/>
    <col min="5125" max="5125" width="10.28515625" style="28" customWidth="1"/>
    <col min="5126" max="5126" width="11.5703125" style="28" customWidth="1"/>
    <col min="5127" max="5127" width="8.7109375" style="28" customWidth="1"/>
    <col min="5128" max="5128" width="9.7109375" style="28" customWidth="1"/>
    <col min="5129" max="5129" width="0" style="28" hidden="1" customWidth="1"/>
    <col min="5130" max="5130" width="13.5703125" style="28" bestFit="1" customWidth="1"/>
    <col min="5131" max="5375" width="9.85546875" style="28"/>
    <col min="5376" max="5376" width="3.5703125" style="28" customWidth="1"/>
    <col min="5377" max="5377" width="52.140625" style="28" customWidth="1"/>
    <col min="5378" max="5378" width="9.140625" style="28" customWidth="1"/>
    <col min="5379" max="5379" width="10.28515625" style="28" customWidth="1"/>
    <col min="5380" max="5380" width="1.85546875" style="28" customWidth="1"/>
    <col min="5381" max="5381" width="10.28515625" style="28" customWidth="1"/>
    <col min="5382" max="5382" width="11.5703125" style="28" customWidth="1"/>
    <col min="5383" max="5383" width="8.7109375" style="28" customWidth="1"/>
    <col min="5384" max="5384" width="9.7109375" style="28" customWidth="1"/>
    <col min="5385" max="5385" width="0" style="28" hidden="1" customWidth="1"/>
    <col min="5386" max="5386" width="13.5703125" style="28" bestFit="1" customWidth="1"/>
    <col min="5387" max="5631" width="9.85546875" style="28"/>
    <col min="5632" max="5632" width="3.5703125" style="28" customWidth="1"/>
    <col min="5633" max="5633" width="52.140625" style="28" customWidth="1"/>
    <col min="5634" max="5634" width="9.140625" style="28" customWidth="1"/>
    <col min="5635" max="5635" width="10.28515625" style="28" customWidth="1"/>
    <col min="5636" max="5636" width="1.85546875" style="28" customWidth="1"/>
    <col min="5637" max="5637" width="10.28515625" style="28" customWidth="1"/>
    <col min="5638" max="5638" width="11.5703125" style="28" customWidth="1"/>
    <col min="5639" max="5639" width="8.7109375" style="28" customWidth="1"/>
    <col min="5640" max="5640" width="9.7109375" style="28" customWidth="1"/>
    <col min="5641" max="5641" width="0" style="28" hidden="1" customWidth="1"/>
    <col min="5642" max="5642" width="13.5703125" style="28" bestFit="1" customWidth="1"/>
    <col min="5643" max="5887" width="9.85546875" style="28"/>
    <col min="5888" max="5888" width="3.5703125" style="28" customWidth="1"/>
    <col min="5889" max="5889" width="52.140625" style="28" customWidth="1"/>
    <col min="5890" max="5890" width="9.140625" style="28" customWidth="1"/>
    <col min="5891" max="5891" width="10.28515625" style="28" customWidth="1"/>
    <col min="5892" max="5892" width="1.85546875" style="28" customWidth="1"/>
    <col min="5893" max="5893" width="10.28515625" style="28" customWidth="1"/>
    <col min="5894" max="5894" width="11.5703125" style="28" customWidth="1"/>
    <col min="5895" max="5895" width="8.7109375" style="28" customWidth="1"/>
    <col min="5896" max="5896" width="9.7109375" style="28" customWidth="1"/>
    <col min="5897" max="5897" width="0" style="28" hidden="1" customWidth="1"/>
    <col min="5898" max="5898" width="13.5703125" style="28" bestFit="1" customWidth="1"/>
    <col min="5899" max="6143" width="9.85546875" style="28"/>
    <col min="6144" max="6144" width="3.5703125" style="28" customWidth="1"/>
    <col min="6145" max="6145" width="52.140625" style="28" customWidth="1"/>
    <col min="6146" max="6146" width="9.140625" style="28" customWidth="1"/>
    <col min="6147" max="6147" width="10.28515625" style="28" customWidth="1"/>
    <col min="6148" max="6148" width="1.85546875" style="28" customWidth="1"/>
    <col min="6149" max="6149" width="10.28515625" style="28" customWidth="1"/>
    <col min="6150" max="6150" width="11.5703125" style="28" customWidth="1"/>
    <col min="6151" max="6151" width="8.7109375" style="28" customWidth="1"/>
    <col min="6152" max="6152" width="9.7109375" style="28" customWidth="1"/>
    <col min="6153" max="6153" width="0" style="28" hidden="1" customWidth="1"/>
    <col min="6154" max="6154" width="13.5703125" style="28" bestFit="1" customWidth="1"/>
    <col min="6155" max="6399" width="9.85546875" style="28"/>
    <col min="6400" max="6400" width="3.5703125" style="28" customWidth="1"/>
    <col min="6401" max="6401" width="52.140625" style="28" customWidth="1"/>
    <col min="6402" max="6402" width="9.140625" style="28" customWidth="1"/>
    <col min="6403" max="6403" width="10.28515625" style="28" customWidth="1"/>
    <col min="6404" max="6404" width="1.85546875" style="28" customWidth="1"/>
    <col min="6405" max="6405" width="10.28515625" style="28" customWidth="1"/>
    <col min="6406" max="6406" width="11.5703125" style="28" customWidth="1"/>
    <col min="6407" max="6407" width="8.7109375" style="28" customWidth="1"/>
    <col min="6408" max="6408" width="9.7109375" style="28" customWidth="1"/>
    <col min="6409" max="6409" width="0" style="28" hidden="1" customWidth="1"/>
    <col min="6410" max="6410" width="13.5703125" style="28" bestFit="1" customWidth="1"/>
    <col min="6411" max="6655" width="9.85546875" style="28"/>
    <col min="6656" max="6656" width="3.5703125" style="28" customWidth="1"/>
    <col min="6657" max="6657" width="52.140625" style="28" customWidth="1"/>
    <col min="6658" max="6658" width="9.140625" style="28" customWidth="1"/>
    <col min="6659" max="6659" width="10.28515625" style="28" customWidth="1"/>
    <col min="6660" max="6660" width="1.85546875" style="28" customWidth="1"/>
    <col min="6661" max="6661" width="10.28515625" style="28" customWidth="1"/>
    <col min="6662" max="6662" width="11.5703125" style="28" customWidth="1"/>
    <col min="6663" max="6663" width="8.7109375" style="28" customWidth="1"/>
    <col min="6664" max="6664" width="9.7109375" style="28" customWidth="1"/>
    <col min="6665" max="6665" width="0" style="28" hidden="1" customWidth="1"/>
    <col min="6666" max="6666" width="13.5703125" style="28" bestFit="1" customWidth="1"/>
    <col min="6667" max="6911" width="9.85546875" style="28"/>
    <col min="6912" max="6912" width="3.5703125" style="28" customWidth="1"/>
    <col min="6913" max="6913" width="52.140625" style="28" customWidth="1"/>
    <col min="6914" max="6914" width="9.140625" style="28" customWidth="1"/>
    <col min="6915" max="6915" width="10.28515625" style="28" customWidth="1"/>
    <col min="6916" max="6916" width="1.85546875" style="28" customWidth="1"/>
    <col min="6917" max="6917" width="10.28515625" style="28" customWidth="1"/>
    <col min="6918" max="6918" width="11.5703125" style="28" customWidth="1"/>
    <col min="6919" max="6919" width="8.7109375" style="28" customWidth="1"/>
    <col min="6920" max="6920" width="9.7109375" style="28" customWidth="1"/>
    <col min="6921" max="6921" width="0" style="28" hidden="1" customWidth="1"/>
    <col min="6922" max="6922" width="13.5703125" style="28" bestFit="1" customWidth="1"/>
    <col min="6923" max="7167" width="9.85546875" style="28"/>
    <col min="7168" max="7168" width="3.5703125" style="28" customWidth="1"/>
    <col min="7169" max="7169" width="52.140625" style="28" customWidth="1"/>
    <col min="7170" max="7170" width="9.140625" style="28" customWidth="1"/>
    <col min="7171" max="7171" width="10.28515625" style="28" customWidth="1"/>
    <col min="7172" max="7172" width="1.85546875" style="28" customWidth="1"/>
    <col min="7173" max="7173" width="10.28515625" style="28" customWidth="1"/>
    <col min="7174" max="7174" width="11.5703125" style="28" customWidth="1"/>
    <col min="7175" max="7175" width="8.7109375" style="28" customWidth="1"/>
    <col min="7176" max="7176" width="9.7109375" style="28" customWidth="1"/>
    <col min="7177" max="7177" width="0" style="28" hidden="1" customWidth="1"/>
    <col min="7178" max="7178" width="13.5703125" style="28" bestFit="1" customWidth="1"/>
    <col min="7179" max="7423" width="9.85546875" style="28"/>
    <col min="7424" max="7424" width="3.5703125" style="28" customWidth="1"/>
    <col min="7425" max="7425" width="52.140625" style="28" customWidth="1"/>
    <col min="7426" max="7426" width="9.140625" style="28" customWidth="1"/>
    <col min="7427" max="7427" width="10.28515625" style="28" customWidth="1"/>
    <col min="7428" max="7428" width="1.85546875" style="28" customWidth="1"/>
    <col min="7429" max="7429" width="10.28515625" style="28" customWidth="1"/>
    <col min="7430" max="7430" width="11.5703125" style="28" customWidth="1"/>
    <col min="7431" max="7431" width="8.7109375" style="28" customWidth="1"/>
    <col min="7432" max="7432" width="9.7109375" style="28" customWidth="1"/>
    <col min="7433" max="7433" width="0" style="28" hidden="1" customWidth="1"/>
    <col min="7434" max="7434" width="13.5703125" style="28" bestFit="1" customWidth="1"/>
    <col min="7435" max="7679" width="9.85546875" style="28"/>
    <col min="7680" max="7680" width="3.5703125" style="28" customWidth="1"/>
    <col min="7681" max="7681" width="52.140625" style="28" customWidth="1"/>
    <col min="7682" max="7682" width="9.140625" style="28" customWidth="1"/>
    <col min="7683" max="7683" width="10.28515625" style="28" customWidth="1"/>
    <col min="7684" max="7684" width="1.85546875" style="28" customWidth="1"/>
    <col min="7685" max="7685" width="10.28515625" style="28" customWidth="1"/>
    <col min="7686" max="7686" width="11.5703125" style="28" customWidth="1"/>
    <col min="7687" max="7687" width="8.7109375" style="28" customWidth="1"/>
    <col min="7688" max="7688" width="9.7109375" style="28" customWidth="1"/>
    <col min="7689" max="7689" width="0" style="28" hidden="1" customWidth="1"/>
    <col min="7690" max="7690" width="13.5703125" style="28" bestFit="1" customWidth="1"/>
    <col min="7691" max="7935" width="9.85546875" style="28"/>
    <col min="7936" max="7936" width="3.5703125" style="28" customWidth="1"/>
    <col min="7937" max="7937" width="52.140625" style="28" customWidth="1"/>
    <col min="7938" max="7938" width="9.140625" style="28" customWidth="1"/>
    <col min="7939" max="7939" width="10.28515625" style="28" customWidth="1"/>
    <col min="7940" max="7940" width="1.85546875" style="28" customWidth="1"/>
    <col min="7941" max="7941" width="10.28515625" style="28" customWidth="1"/>
    <col min="7942" max="7942" width="11.5703125" style="28" customWidth="1"/>
    <col min="7943" max="7943" width="8.7109375" style="28" customWidth="1"/>
    <col min="7944" max="7944" width="9.7109375" style="28" customWidth="1"/>
    <col min="7945" max="7945" width="0" style="28" hidden="1" customWidth="1"/>
    <col min="7946" max="7946" width="13.5703125" style="28" bestFit="1" customWidth="1"/>
    <col min="7947" max="8191" width="9.85546875" style="28"/>
    <col min="8192" max="8192" width="3.5703125" style="28" customWidth="1"/>
    <col min="8193" max="8193" width="52.140625" style="28" customWidth="1"/>
    <col min="8194" max="8194" width="9.140625" style="28" customWidth="1"/>
    <col min="8195" max="8195" width="10.28515625" style="28" customWidth="1"/>
    <col min="8196" max="8196" width="1.85546875" style="28" customWidth="1"/>
    <col min="8197" max="8197" width="10.28515625" style="28" customWidth="1"/>
    <col min="8198" max="8198" width="11.5703125" style="28" customWidth="1"/>
    <col min="8199" max="8199" width="8.7109375" style="28" customWidth="1"/>
    <col min="8200" max="8200" width="9.7109375" style="28" customWidth="1"/>
    <col min="8201" max="8201" width="0" style="28" hidden="1" customWidth="1"/>
    <col min="8202" max="8202" width="13.5703125" style="28" bestFit="1" customWidth="1"/>
    <col min="8203" max="8447" width="9.85546875" style="28"/>
    <col min="8448" max="8448" width="3.5703125" style="28" customWidth="1"/>
    <col min="8449" max="8449" width="52.140625" style="28" customWidth="1"/>
    <col min="8450" max="8450" width="9.140625" style="28" customWidth="1"/>
    <col min="8451" max="8451" width="10.28515625" style="28" customWidth="1"/>
    <col min="8452" max="8452" width="1.85546875" style="28" customWidth="1"/>
    <col min="8453" max="8453" width="10.28515625" style="28" customWidth="1"/>
    <col min="8454" max="8454" width="11.5703125" style="28" customWidth="1"/>
    <col min="8455" max="8455" width="8.7109375" style="28" customWidth="1"/>
    <col min="8456" max="8456" width="9.7109375" style="28" customWidth="1"/>
    <col min="8457" max="8457" width="0" style="28" hidden="1" customWidth="1"/>
    <col min="8458" max="8458" width="13.5703125" style="28" bestFit="1" customWidth="1"/>
    <col min="8459" max="8703" width="9.85546875" style="28"/>
    <col min="8704" max="8704" width="3.5703125" style="28" customWidth="1"/>
    <col min="8705" max="8705" width="52.140625" style="28" customWidth="1"/>
    <col min="8706" max="8706" width="9.140625" style="28" customWidth="1"/>
    <col min="8707" max="8707" width="10.28515625" style="28" customWidth="1"/>
    <col min="8708" max="8708" width="1.85546875" style="28" customWidth="1"/>
    <col min="8709" max="8709" width="10.28515625" style="28" customWidth="1"/>
    <col min="8710" max="8710" width="11.5703125" style="28" customWidth="1"/>
    <col min="8711" max="8711" width="8.7109375" style="28" customWidth="1"/>
    <col min="8712" max="8712" width="9.7109375" style="28" customWidth="1"/>
    <col min="8713" max="8713" width="0" style="28" hidden="1" customWidth="1"/>
    <col min="8714" max="8714" width="13.5703125" style="28" bestFit="1" customWidth="1"/>
    <col min="8715" max="8959" width="9.85546875" style="28"/>
    <col min="8960" max="8960" width="3.5703125" style="28" customWidth="1"/>
    <col min="8961" max="8961" width="52.140625" style="28" customWidth="1"/>
    <col min="8962" max="8962" width="9.140625" style="28" customWidth="1"/>
    <col min="8963" max="8963" width="10.28515625" style="28" customWidth="1"/>
    <col min="8964" max="8964" width="1.85546875" style="28" customWidth="1"/>
    <col min="8965" max="8965" width="10.28515625" style="28" customWidth="1"/>
    <col min="8966" max="8966" width="11.5703125" style="28" customWidth="1"/>
    <col min="8967" max="8967" width="8.7109375" style="28" customWidth="1"/>
    <col min="8968" max="8968" width="9.7109375" style="28" customWidth="1"/>
    <col min="8969" max="8969" width="0" style="28" hidden="1" customWidth="1"/>
    <col min="8970" max="8970" width="13.5703125" style="28" bestFit="1" customWidth="1"/>
    <col min="8971" max="9215" width="9.85546875" style="28"/>
    <col min="9216" max="9216" width="3.5703125" style="28" customWidth="1"/>
    <col min="9217" max="9217" width="52.140625" style="28" customWidth="1"/>
    <col min="9218" max="9218" width="9.140625" style="28" customWidth="1"/>
    <col min="9219" max="9219" width="10.28515625" style="28" customWidth="1"/>
    <col min="9220" max="9220" width="1.85546875" style="28" customWidth="1"/>
    <col min="9221" max="9221" width="10.28515625" style="28" customWidth="1"/>
    <col min="9222" max="9222" width="11.5703125" style="28" customWidth="1"/>
    <col min="9223" max="9223" width="8.7109375" style="28" customWidth="1"/>
    <col min="9224" max="9224" width="9.7109375" style="28" customWidth="1"/>
    <col min="9225" max="9225" width="0" style="28" hidden="1" customWidth="1"/>
    <col min="9226" max="9226" width="13.5703125" style="28" bestFit="1" customWidth="1"/>
    <col min="9227" max="9471" width="9.85546875" style="28"/>
    <col min="9472" max="9472" width="3.5703125" style="28" customWidth="1"/>
    <col min="9473" max="9473" width="52.140625" style="28" customWidth="1"/>
    <col min="9474" max="9474" width="9.140625" style="28" customWidth="1"/>
    <col min="9475" max="9475" width="10.28515625" style="28" customWidth="1"/>
    <col min="9476" max="9476" width="1.85546875" style="28" customWidth="1"/>
    <col min="9477" max="9477" width="10.28515625" style="28" customWidth="1"/>
    <col min="9478" max="9478" width="11.5703125" style="28" customWidth="1"/>
    <col min="9479" max="9479" width="8.7109375" style="28" customWidth="1"/>
    <col min="9480" max="9480" width="9.7109375" style="28" customWidth="1"/>
    <col min="9481" max="9481" width="0" style="28" hidden="1" customWidth="1"/>
    <col min="9482" max="9482" width="13.5703125" style="28" bestFit="1" customWidth="1"/>
    <col min="9483" max="9727" width="9.85546875" style="28"/>
    <col min="9728" max="9728" width="3.5703125" style="28" customWidth="1"/>
    <col min="9729" max="9729" width="52.140625" style="28" customWidth="1"/>
    <col min="9730" max="9730" width="9.140625" style="28" customWidth="1"/>
    <col min="9731" max="9731" width="10.28515625" style="28" customWidth="1"/>
    <col min="9732" max="9732" width="1.85546875" style="28" customWidth="1"/>
    <col min="9733" max="9733" width="10.28515625" style="28" customWidth="1"/>
    <col min="9734" max="9734" width="11.5703125" style="28" customWidth="1"/>
    <col min="9735" max="9735" width="8.7109375" style="28" customWidth="1"/>
    <col min="9736" max="9736" width="9.7109375" style="28" customWidth="1"/>
    <col min="9737" max="9737" width="0" style="28" hidden="1" customWidth="1"/>
    <col min="9738" max="9738" width="13.5703125" style="28" bestFit="1" customWidth="1"/>
    <col min="9739" max="9983" width="9.85546875" style="28"/>
    <col min="9984" max="9984" width="3.5703125" style="28" customWidth="1"/>
    <col min="9985" max="9985" width="52.140625" style="28" customWidth="1"/>
    <col min="9986" max="9986" width="9.140625" style="28" customWidth="1"/>
    <col min="9987" max="9987" width="10.28515625" style="28" customWidth="1"/>
    <col min="9988" max="9988" width="1.85546875" style="28" customWidth="1"/>
    <col min="9989" max="9989" width="10.28515625" style="28" customWidth="1"/>
    <col min="9990" max="9990" width="11.5703125" style="28" customWidth="1"/>
    <col min="9991" max="9991" width="8.7109375" style="28" customWidth="1"/>
    <col min="9992" max="9992" width="9.7109375" style="28" customWidth="1"/>
    <col min="9993" max="9993" width="0" style="28" hidden="1" customWidth="1"/>
    <col min="9994" max="9994" width="13.5703125" style="28" bestFit="1" customWidth="1"/>
    <col min="9995" max="10239" width="9.85546875" style="28"/>
    <col min="10240" max="10240" width="3.5703125" style="28" customWidth="1"/>
    <col min="10241" max="10241" width="52.140625" style="28" customWidth="1"/>
    <col min="10242" max="10242" width="9.140625" style="28" customWidth="1"/>
    <col min="10243" max="10243" width="10.28515625" style="28" customWidth="1"/>
    <col min="10244" max="10244" width="1.85546875" style="28" customWidth="1"/>
    <col min="10245" max="10245" width="10.28515625" style="28" customWidth="1"/>
    <col min="10246" max="10246" width="11.5703125" style="28" customWidth="1"/>
    <col min="10247" max="10247" width="8.7109375" style="28" customWidth="1"/>
    <col min="10248" max="10248" width="9.7109375" style="28" customWidth="1"/>
    <col min="10249" max="10249" width="0" style="28" hidden="1" customWidth="1"/>
    <col min="10250" max="10250" width="13.5703125" style="28" bestFit="1" customWidth="1"/>
    <col min="10251" max="10495" width="9.85546875" style="28"/>
    <col min="10496" max="10496" width="3.5703125" style="28" customWidth="1"/>
    <col min="10497" max="10497" width="52.140625" style="28" customWidth="1"/>
    <col min="10498" max="10498" width="9.140625" style="28" customWidth="1"/>
    <col min="10499" max="10499" width="10.28515625" style="28" customWidth="1"/>
    <col min="10500" max="10500" width="1.85546875" style="28" customWidth="1"/>
    <col min="10501" max="10501" width="10.28515625" style="28" customWidth="1"/>
    <col min="10502" max="10502" width="11.5703125" style="28" customWidth="1"/>
    <col min="10503" max="10503" width="8.7109375" style="28" customWidth="1"/>
    <col min="10504" max="10504" width="9.7109375" style="28" customWidth="1"/>
    <col min="10505" max="10505" width="0" style="28" hidden="1" customWidth="1"/>
    <col min="10506" max="10506" width="13.5703125" style="28" bestFit="1" customWidth="1"/>
    <col min="10507" max="10751" width="9.85546875" style="28"/>
    <col min="10752" max="10752" width="3.5703125" style="28" customWidth="1"/>
    <col min="10753" max="10753" width="52.140625" style="28" customWidth="1"/>
    <col min="10754" max="10754" width="9.140625" style="28" customWidth="1"/>
    <col min="10755" max="10755" width="10.28515625" style="28" customWidth="1"/>
    <col min="10756" max="10756" width="1.85546875" style="28" customWidth="1"/>
    <col min="10757" max="10757" width="10.28515625" style="28" customWidth="1"/>
    <col min="10758" max="10758" width="11.5703125" style="28" customWidth="1"/>
    <col min="10759" max="10759" width="8.7109375" style="28" customWidth="1"/>
    <col min="10760" max="10760" width="9.7109375" style="28" customWidth="1"/>
    <col min="10761" max="10761" width="0" style="28" hidden="1" customWidth="1"/>
    <col min="10762" max="10762" width="13.5703125" style="28" bestFit="1" customWidth="1"/>
    <col min="10763" max="11007" width="9.85546875" style="28"/>
    <col min="11008" max="11008" width="3.5703125" style="28" customWidth="1"/>
    <col min="11009" max="11009" width="52.140625" style="28" customWidth="1"/>
    <col min="11010" max="11010" width="9.140625" style="28" customWidth="1"/>
    <col min="11011" max="11011" width="10.28515625" style="28" customWidth="1"/>
    <col min="11012" max="11012" width="1.85546875" style="28" customWidth="1"/>
    <col min="11013" max="11013" width="10.28515625" style="28" customWidth="1"/>
    <col min="11014" max="11014" width="11.5703125" style="28" customWidth="1"/>
    <col min="11015" max="11015" width="8.7109375" style="28" customWidth="1"/>
    <col min="11016" max="11016" width="9.7109375" style="28" customWidth="1"/>
    <col min="11017" max="11017" width="0" style="28" hidden="1" customWidth="1"/>
    <col min="11018" max="11018" width="13.5703125" style="28" bestFit="1" customWidth="1"/>
    <col min="11019" max="11263" width="9.85546875" style="28"/>
    <col min="11264" max="11264" width="3.5703125" style="28" customWidth="1"/>
    <col min="11265" max="11265" width="52.140625" style="28" customWidth="1"/>
    <col min="11266" max="11266" width="9.140625" style="28" customWidth="1"/>
    <col min="11267" max="11267" width="10.28515625" style="28" customWidth="1"/>
    <col min="11268" max="11268" width="1.85546875" style="28" customWidth="1"/>
    <col min="11269" max="11269" width="10.28515625" style="28" customWidth="1"/>
    <col min="11270" max="11270" width="11.5703125" style="28" customWidth="1"/>
    <col min="11271" max="11271" width="8.7109375" style="28" customWidth="1"/>
    <col min="11272" max="11272" width="9.7109375" style="28" customWidth="1"/>
    <col min="11273" max="11273" width="0" style="28" hidden="1" customWidth="1"/>
    <col min="11274" max="11274" width="13.5703125" style="28" bestFit="1" customWidth="1"/>
    <col min="11275" max="11519" width="9.85546875" style="28"/>
    <col min="11520" max="11520" width="3.5703125" style="28" customWidth="1"/>
    <col min="11521" max="11521" width="52.140625" style="28" customWidth="1"/>
    <col min="11522" max="11522" width="9.140625" style="28" customWidth="1"/>
    <col min="11523" max="11523" width="10.28515625" style="28" customWidth="1"/>
    <col min="11524" max="11524" width="1.85546875" style="28" customWidth="1"/>
    <col min="11525" max="11525" width="10.28515625" style="28" customWidth="1"/>
    <col min="11526" max="11526" width="11.5703125" style="28" customWidth="1"/>
    <col min="11527" max="11527" width="8.7109375" style="28" customWidth="1"/>
    <col min="11528" max="11528" width="9.7109375" style="28" customWidth="1"/>
    <col min="11529" max="11529" width="0" style="28" hidden="1" customWidth="1"/>
    <col min="11530" max="11530" width="13.5703125" style="28" bestFit="1" customWidth="1"/>
    <col min="11531" max="11775" width="9.85546875" style="28"/>
    <col min="11776" max="11776" width="3.5703125" style="28" customWidth="1"/>
    <col min="11777" max="11777" width="52.140625" style="28" customWidth="1"/>
    <col min="11778" max="11778" width="9.140625" style="28" customWidth="1"/>
    <col min="11779" max="11779" width="10.28515625" style="28" customWidth="1"/>
    <col min="11780" max="11780" width="1.85546875" style="28" customWidth="1"/>
    <col min="11781" max="11781" width="10.28515625" style="28" customWidth="1"/>
    <col min="11782" max="11782" width="11.5703125" style="28" customWidth="1"/>
    <col min="11783" max="11783" width="8.7109375" style="28" customWidth="1"/>
    <col min="11784" max="11784" width="9.7109375" style="28" customWidth="1"/>
    <col min="11785" max="11785" width="0" style="28" hidden="1" customWidth="1"/>
    <col min="11786" max="11786" width="13.5703125" style="28" bestFit="1" customWidth="1"/>
    <col min="11787" max="12031" width="9.85546875" style="28"/>
    <col min="12032" max="12032" width="3.5703125" style="28" customWidth="1"/>
    <col min="12033" max="12033" width="52.140625" style="28" customWidth="1"/>
    <col min="12034" max="12034" width="9.140625" style="28" customWidth="1"/>
    <col min="12035" max="12035" width="10.28515625" style="28" customWidth="1"/>
    <col min="12036" max="12036" width="1.85546875" style="28" customWidth="1"/>
    <col min="12037" max="12037" width="10.28515625" style="28" customWidth="1"/>
    <col min="12038" max="12038" width="11.5703125" style="28" customWidth="1"/>
    <col min="12039" max="12039" width="8.7109375" style="28" customWidth="1"/>
    <col min="12040" max="12040" width="9.7109375" style="28" customWidth="1"/>
    <col min="12041" max="12041" width="0" style="28" hidden="1" customWidth="1"/>
    <col min="12042" max="12042" width="13.5703125" style="28" bestFit="1" customWidth="1"/>
    <col min="12043" max="12287" width="9.85546875" style="28"/>
    <col min="12288" max="12288" width="3.5703125" style="28" customWidth="1"/>
    <col min="12289" max="12289" width="52.140625" style="28" customWidth="1"/>
    <col min="12290" max="12290" width="9.140625" style="28" customWidth="1"/>
    <col min="12291" max="12291" width="10.28515625" style="28" customWidth="1"/>
    <col min="12292" max="12292" width="1.85546875" style="28" customWidth="1"/>
    <col min="12293" max="12293" width="10.28515625" style="28" customWidth="1"/>
    <col min="12294" max="12294" width="11.5703125" style="28" customWidth="1"/>
    <col min="12295" max="12295" width="8.7109375" style="28" customWidth="1"/>
    <col min="12296" max="12296" width="9.7109375" style="28" customWidth="1"/>
    <col min="12297" max="12297" width="0" style="28" hidden="1" customWidth="1"/>
    <col min="12298" max="12298" width="13.5703125" style="28" bestFit="1" customWidth="1"/>
    <col min="12299" max="12543" width="9.85546875" style="28"/>
    <col min="12544" max="12544" width="3.5703125" style="28" customWidth="1"/>
    <col min="12545" max="12545" width="52.140625" style="28" customWidth="1"/>
    <col min="12546" max="12546" width="9.140625" style="28" customWidth="1"/>
    <col min="12547" max="12547" width="10.28515625" style="28" customWidth="1"/>
    <col min="12548" max="12548" width="1.85546875" style="28" customWidth="1"/>
    <col min="12549" max="12549" width="10.28515625" style="28" customWidth="1"/>
    <col min="12550" max="12550" width="11.5703125" style="28" customWidth="1"/>
    <col min="12551" max="12551" width="8.7109375" style="28" customWidth="1"/>
    <col min="12552" max="12552" width="9.7109375" style="28" customWidth="1"/>
    <col min="12553" max="12553" width="0" style="28" hidden="1" customWidth="1"/>
    <col min="12554" max="12554" width="13.5703125" style="28" bestFit="1" customWidth="1"/>
    <col min="12555" max="12799" width="9.85546875" style="28"/>
    <col min="12800" max="12800" width="3.5703125" style="28" customWidth="1"/>
    <col min="12801" max="12801" width="52.140625" style="28" customWidth="1"/>
    <col min="12802" max="12802" width="9.140625" style="28" customWidth="1"/>
    <col min="12803" max="12803" width="10.28515625" style="28" customWidth="1"/>
    <col min="12804" max="12804" width="1.85546875" style="28" customWidth="1"/>
    <col min="12805" max="12805" width="10.28515625" style="28" customWidth="1"/>
    <col min="12806" max="12806" width="11.5703125" style="28" customWidth="1"/>
    <col min="12807" max="12807" width="8.7109375" style="28" customWidth="1"/>
    <col min="12808" max="12808" width="9.7109375" style="28" customWidth="1"/>
    <col min="12809" max="12809" width="0" style="28" hidden="1" customWidth="1"/>
    <col min="12810" max="12810" width="13.5703125" style="28" bestFit="1" customWidth="1"/>
    <col min="12811" max="13055" width="9.85546875" style="28"/>
    <col min="13056" max="13056" width="3.5703125" style="28" customWidth="1"/>
    <col min="13057" max="13057" width="52.140625" style="28" customWidth="1"/>
    <col min="13058" max="13058" width="9.140625" style="28" customWidth="1"/>
    <col min="13059" max="13059" width="10.28515625" style="28" customWidth="1"/>
    <col min="13060" max="13060" width="1.85546875" style="28" customWidth="1"/>
    <col min="13061" max="13061" width="10.28515625" style="28" customWidth="1"/>
    <col min="13062" max="13062" width="11.5703125" style="28" customWidth="1"/>
    <col min="13063" max="13063" width="8.7109375" style="28" customWidth="1"/>
    <col min="13064" max="13064" width="9.7109375" style="28" customWidth="1"/>
    <col min="13065" max="13065" width="0" style="28" hidden="1" customWidth="1"/>
    <col min="13066" max="13066" width="13.5703125" style="28" bestFit="1" customWidth="1"/>
    <col min="13067" max="13311" width="9.85546875" style="28"/>
    <col min="13312" max="13312" width="3.5703125" style="28" customWidth="1"/>
    <col min="13313" max="13313" width="52.140625" style="28" customWidth="1"/>
    <col min="13314" max="13314" width="9.140625" style="28" customWidth="1"/>
    <col min="13315" max="13315" width="10.28515625" style="28" customWidth="1"/>
    <col min="13316" max="13316" width="1.85546875" style="28" customWidth="1"/>
    <col min="13317" max="13317" width="10.28515625" style="28" customWidth="1"/>
    <col min="13318" max="13318" width="11.5703125" style="28" customWidth="1"/>
    <col min="13319" max="13319" width="8.7109375" style="28" customWidth="1"/>
    <col min="13320" max="13320" width="9.7109375" style="28" customWidth="1"/>
    <col min="13321" max="13321" width="0" style="28" hidden="1" customWidth="1"/>
    <col min="13322" max="13322" width="13.5703125" style="28" bestFit="1" customWidth="1"/>
    <col min="13323" max="13567" width="9.85546875" style="28"/>
    <col min="13568" max="13568" width="3.5703125" style="28" customWidth="1"/>
    <col min="13569" max="13569" width="52.140625" style="28" customWidth="1"/>
    <col min="13570" max="13570" width="9.140625" style="28" customWidth="1"/>
    <col min="13571" max="13571" width="10.28515625" style="28" customWidth="1"/>
    <col min="13572" max="13572" width="1.85546875" style="28" customWidth="1"/>
    <col min="13573" max="13573" width="10.28515625" style="28" customWidth="1"/>
    <col min="13574" max="13574" width="11.5703125" style="28" customWidth="1"/>
    <col min="13575" max="13575" width="8.7109375" style="28" customWidth="1"/>
    <col min="13576" max="13576" width="9.7109375" style="28" customWidth="1"/>
    <col min="13577" max="13577" width="0" style="28" hidden="1" customWidth="1"/>
    <col min="13578" max="13578" width="13.5703125" style="28" bestFit="1" customWidth="1"/>
    <col min="13579" max="13823" width="9.85546875" style="28"/>
    <col min="13824" max="13824" width="3.5703125" style="28" customWidth="1"/>
    <col min="13825" max="13825" width="52.140625" style="28" customWidth="1"/>
    <col min="13826" max="13826" width="9.140625" style="28" customWidth="1"/>
    <col min="13827" max="13827" width="10.28515625" style="28" customWidth="1"/>
    <col min="13828" max="13828" width="1.85546875" style="28" customWidth="1"/>
    <col min="13829" max="13829" width="10.28515625" style="28" customWidth="1"/>
    <col min="13830" max="13830" width="11.5703125" style="28" customWidth="1"/>
    <col min="13831" max="13831" width="8.7109375" style="28" customWidth="1"/>
    <col min="13832" max="13832" width="9.7109375" style="28" customWidth="1"/>
    <col min="13833" max="13833" width="0" style="28" hidden="1" customWidth="1"/>
    <col min="13834" max="13834" width="13.5703125" style="28" bestFit="1" customWidth="1"/>
    <col min="13835" max="14079" width="9.85546875" style="28"/>
    <col min="14080" max="14080" width="3.5703125" style="28" customWidth="1"/>
    <col min="14081" max="14081" width="52.140625" style="28" customWidth="1"/>
    <col min="14082" max="14082" width="9.140625" style="28" customWidth="1"/>
    <col min="14083" max="14083" width="10.28515625" style="28" customWidth="1"/>
    <col min="14084" max="14084" width="1.85546875" style="28" customWidth="1"/>
    <col min="14085" max="14085" width="10.28515625" style="28" customWidth="1"/>
    <col min="14086" max="14086" width="11.5703125" style="28" customWidth="1"/>
    <col min="14087" max="14087" width="8.7109375" style="28" customWidth="1"/>
    <col min="14088" max="14088" width="9.7109375" style="28" customWidth="1"/>
    <col min="14089" max="14089" width="0" style="28" hidden="1" customWidth="1"/>
    <col min="14090" max="14090" width="13.5703125" style="28" bestFit="1" customWidth="1"/>
    <col min="14091" max="14335" width="9.85546875" style="28"/>
    <col min="14336" max="14336" width="3.5703125" style="28" customWidth="1"/>
    <col min="14337" max="14337" width="52.140625" style="28" customWidth="1"/>
    <col min="14338" max="14338" width="9.140625" style="28" customWidth="1"/>
    <col min="14339" max="14339" width="10.28515625" style="28" customWidth="1"/>
    <col min="14340" max="14340" width="1.85546875" style="28" customWidth="1"/>
    <col min="14341" max="14341" width="10.28515625" style="28" customWidth="1"/>
    <col min="14342" max="14342" width="11.5703125" style="28" customWidth="1"/>
    <col min="14343" max="14343" width="8.7109375" style="28" customWidth="1"/>
    <col min="14344" max="14344" width="9.7109375" style="28" customWidth="1"/>
    <col min="14345" max="14345" width="0" style="28" hidden="1" customWidth="1"/>
    <col min="14346" max="14346" width="13.5703125" style="28" bestFit="1" customWidth="1"/>
    <col min="14347" max="14591" width="9.85546875" style="28"/>
    <col min="14592" max="14592" width="3.5703125" style="28" customWidth="1"/>
    <col min="14593" max="14593" width="52.140625" style="28" customWidth="1"/>
    <col min="14594" max="14594" width="9.140625" style="28" customWidth="1"/>
    <col min="14595" max="14595" width="10.28515625" style="28" customWidth="1"/>
    <col min="14596" max="14596" width="1.85546875" style="28" customWidth="1"/>
    <col min="14597" max="14597" width="10.28515625" style="28" customWidth="1"/>
    <col min="14598" max="14598" width="11.5703125" style="28" customWidth="1"/>
    <col min="14599" max="14599" width="8.7109375" style="28" customWidth="1"/>
    <col min="14600" max="14600" width="9.7109375" style="28" customWidth="1"/>
    <col min="14601" max="14601" width="0" style="28" hidden="1" customWidth="1"/>
    <col min="14602" max="14602" width="13.5703125" style="28" bestFit="1" customWidth="1"/>
    <col min="14603" max="14847" width="9.85546875" style="28"/>
    <col min="14848" max="14848" width="3.5703125" style="28" customWidth="1"/>
    <col min="14849" max="14849" width="52.140625" style="28" customWidth="1"/>
    <col min="14850" max="14850" width="9.140625" style="28" customWidth="1"/>
    <col min="14851" max="14851" width="10.28515625" style="28" customWidth="1"/>
    <col min="14852" max="14852" width="1.85546875" style="28" customWidth="1"/>
    <col min="14853" max="14853" width="10.28515625" style="28" customWidth="1"/>
    <col min="14854" max="14854" width="11.5703125" style="28" customWidth="1"/>
    <col min="14855" max="14855" width="8.7109375" style="28" customWidth="1"/>
    <col min="14856" max="14856" width="9.7109375" style="28" customWidth="1"/>
    <col min="14857" max="14857" width="0" style="28" hidden="1" customWidth="1"/>
    <col min="14858" max="14858" width="13.5703125" style="28" bestFit="1" customWidth="1"/>
    <col min="14859" max="15103" width="9.85546875" style="28"/>
    <col min="15104" max="15104" width="3.5703125" style="28" customWidth="1"/>
    <col min="15105" max="15105" width="52.140625" style="28" customWidth="1"/>
    <col min="15106" max="15106" width="9.140625" style="28" customWidth="1"/>
    <col min="15107" max="15107" width="10.28515625" style="28" customWidth="1"/>
    <col min="15108" max="15108" width="1.85546875" style="28" customWidth="1"/>
    <col min="15109" max="15109" width="10.28515625" style="28" customWidth="1"/>
    <col min="15110" max="15110" width="11.5703125" style="28" customWidth="1"/>
    <col min="15111" max="15111" width="8.7109375" style="28" customWidth="1"/>
    <col min="15112" max="15112" width="9.7109375" style="28" customWidth="1"/>
    <col min="15113" max="15113" width="0" style="28" hidden="1" customWidth="1"/>
    <col min="15114" max="15114" width="13.5703125" style="28" bestFit="1" customWidth="1"/>
    <col min="15115" max="15359" width="9.85546875" style="28"/>
    <col min="15360" max="15360" width="3.5703125" style="28" customWidth="1"/>
    <col min="15361" max="15361" width="52.140625" style="28" customWidth="1"/>
    <col min="15362" max="15362" width="9.140625" style="28" customWidth="1"/>
    <col min="15363" max="15363" width="10.28515625" style="28" customWidth="1"/>
    <col min="15364" max="15364" width="1.85546875" style="28" customWidth="1"/>
    <col min="15365" max="15365" width="10.28515625" style="28" customWidth="1"/>
    <col min="15366" max="15366" width="11.5703125" style="28" customWidth="1"/>
    <col min="15367" max="15367" width="8.7109375" style="28" customWidth="1"/>
    <col min="15368" max="15368" width="9.7109375" style="28" customWidth="1"/>
    <col min="15369" max="15369" width="0" style="28" hidden="1" customWidth="1"/>
    <col min="15370" max="15370" width="13.5703125" style="28" bestFit="1" customWidth="1"/>
    <col min="15371" max="15615" width="9.85546875" style="28"/>
    <col min="15616" max="15616" width="3.5703125" style="28" customWidth="1"/>
    <col min="15617" max="15617" width="52.140625" style="28" customWidth="1"/>
    <col min="15618" max="15618" width="9.140625" style="28" customWidth="1"/>
    <col min="15619" max="15619" width="10.28515625" style="28" customWidth="1"/>
    <col min="15620" max="15620" width="1.85546875" style="28" customWidth="1"/>
    <col min="15621" max="15621" width="10.28515625" style="28" customWidth="1"/>
    <col min="15622" max="15622" width="11.5703125" style="28" customWidth="1"/>
    <col min="15623" max="15623" width="8.7109375" style="28" customWidth="1"/>
    <col min="15624" max="15624" width="9.7109375" style="28" customWidth="1"/>
    <col min="15625" max="15625" width="0" style="28" hidden="1" customWidth="1"/>
    <col min="15626" max="15626" width="13.5703125" style="28" bestFit="1" customWidth="1"/>
    <col min="15627" max="15871" width="9.85546875" style="28"/>
    <col min="15872" max="15872" width="3.5703125" style="28" customWidth="1"/>
    <col min="15873" max="15873" width="52.140625" style="28" customWidth="1"/>
    <col min="15874" max="15874" width="9.140625" style="28" customWidth="1"/>
    <col min="15875" max="15875" width="10.28515625" style="28" customWidth="1"/>
    <col min="15876" max="15876" width="1.85546875" style="28" customWidth="1"/>
    <col min="15877" max="15877" width="10.28515625" style="28" customWidth="1"/>
    <col min="15878" max="15878" width="11.5703125" style="28" customWidth="1"/>
    <col min="15879" max="15879" width="8.7109375" style="28" customWidth="1"/>
    <col min="15880" max="15880" width="9.7109375" style="28" customWidth="1"/>
    <col min="15881" max="15881" width="0" style="28" hidden="1" customWidth="1"/>
    <col min="15882" max="15882" width="13.5703125" style="28" bestFit="1" customWidth="1"/>
    <col min="15883" max="16127" width="9.85546875" style="28"/>
    <col min="16128" max="16128" width="3.5703125" style="28" customWidth="1"/>
    <col min="16129" max="16129" width="52.140625" style="28" customWidth="1"/>
    <col min="16130" max="16130" width="9.140625" style="28" customWidth="1"/>
    <col min="16131" max="16131" width="10.28515625" style="28" customWidth="1"/>
    <col min="16132" max="16132" width="1.85546875" style="28" customWidth="1"/>
    <col min="16133" max="16133" width="10.28515625" style="28" customWidth="1"/>
    <col min="16134" max="16134" width="11.5703125" style="28" customWidth="1"/>
    <col min="16135" max="16135" width="8.7109375" style="28" customWidth="1"/>
    <col min="16136" max="16136" width="9.7109375" style="28" customWidth="1"/>
    <col min="16137" max="16137" width="0" style="28" hidden="1" customWidth="1"/>
    <col min="16138" max="16138" width="13.5703125" style="28" bestFit="1" customWidth="1"/>
    <col min="16139" max="16384" width="9.85546875" style="28"/>
  </cols>
  <sheetData>
    <row r="1" spans="1:11" ht="17.45">
      <c r="B1" s="350" t="s">
        <v>176</v>
      </c>
      <c r="C1" s="350"/>
      <c r="D1" s="26"/>
      <c r="E1" s="26"/>
      <c r="F1" s="26"/>
      <c r="G1" s="26"/>
      <c r="H1" s="27"/>
      <c r="I1" s="27"/>
      <c r="J1" s="27"/>
      <c r="K1" s="27"/>
    </row>
    <row r="2" spans="1:11" ht="6" customHeight="1">
      <c r="B2" s="258"/>
      <c r="C2" s="259"/>
      <c r="D2" s="349"/>
      <c r="E2" s="349"/>
      <c r="F2" s="349"/>
      <c r="G2" s="349"/>
      <c r="H2" s="30"/>
      <c r="I2" s="31"/>
    </row>
    <row r="3" spans="1:11" ht="15.75" customHeight="1">
      <c r="B3" s="351" t="s">
        <v>177</v>
      </c>
      <c r="C3" s="351"/>
      <c r="D3" s="32"/>
      <c r="E3" s="32"/>
      <c r="F3" s="32"/>
      <c r="G3" s="32"/>
      <c r="H3" s="33"/>
      <c r="I3" s="33"/>
      <c r="J3" s="33"/>
      <c r="K3" s="33"/>
    </row>
    <row r="4" spans="1:11" ht="12.75" customHeight="1">
      <c r="B4" s="260"/>
      <c r="C4" s="261"/>
      <c r="D4" s="34"/>
      <c r="E4" s="34"/>
      <c r="F4" s="34"/>
      <c r="G4" s="35"/>
      <c r="H4" s="30"/>
      <c r="I4" s="31"/>
    </row>
    <row r="5" spans="1:11" ht="12.75" customHeight="1">
      <c r="B5" s="260"/>
      <c r="C5" s="261"/>
      <c r="D5" s="34"/>
      <c r="E5" s="34"/>
      <c r="F5" s="34"/>
      <c r="G5" s="35"/>
      <c r="H5" s="30"/>
      <c r="I5" s="31"/>
    </row>
    <row r="6" spans="1:11" s="37" customFormat="1" ht="15.95">
      <c r="A6" s="28"/>
      <c r="B6" s="262"/>
      <c r="C6" s="262"/>
      <c r="D6" s="29"/>
      <c r="E6" s="29"/>
      <c r="F6" s="34"/>
      <c r="G6" s="29"/>
      <c r="H6" s="36"/>
      <c r="J6" s="38"/>
    </row>
    <row r="7" spans="1:11" s="37" customFormat="1" ht="15.95">
      <c r="A7" s="57"/>
      <c r="B7" s="85" t="s">
        <v>8</v>
      </c>
      <c r="C7" s="263"/>
      <c r="D7" s="29"/>
      <c r="E7" s="29"/>
      <c r="F7" s="34"/>
      <c r="G7" s="29"/>
      <c r="H7" s="36"/>
    </row>
    <row r="8" spans="1:11" s="37" customFormat="1" ht="13.5" customHeight="1">
      <c r="A8" s="28"/>
      <c r="B8" s="110" t="s">
        <v>9</v>
      </c>
      <c r="C8" s="264">
        <v>713</v>
      </c>
      <c r="D8" s="29"/>
      <c r="E8" s="29"/>
      <c r="F8" s="34"/>
      <c r="G8" s="29"/>
      <c r="H8" s="36"/>
    </row>
    <row r="9" spans="1:11" s="37" customFormat="1" ht="14.1">
      <c r="A9" s="28"/>
      <c r="B9" s="110" t="s">
        <v>178</v>
      </c>
      <c r="C9" s="264">
        <v>731</v>
      </c>
      <c r="D9" s="29"/>
      <c r="E9" s="29"/>
      <c r="F9" s="34"/>
      <c r="G9" s="29"/>
      <c r="H9" s="36"/>
    </row>
    <row r="10" spans="1:11" s="37" customFormat="1" ht="14.1">
      <c r="A10" s="28"/>
      <c r="B10" s="110" t="s">
        <v>179</v>
      </c>
      <c r="C10" s="264">
        <v>204</v>
      </c>
      <c r="D10" s="29"/>
      <c r="E10" s="29"/>
      <c r="F10" s="39"/>
      <c r="G10" s="29"/>
      <c r="H10" s="36"/>
    </row>
    <row r="11" spans="1:11" s="37" customFormat="1" ht="14.1">
      <c r="A11" s="28"/>
      <c r="B11" s="110" t="s">
        <v>13</v>
      </c>
      <c r="C11" s="264">
        <v>828</v>
      </c>
      <c r="D11" s="29"/>
      <c r="E11" s="29"/>
      <c r="F11" s="40"/>
      <c r="G11" s="29"/>
      <c r="H11" s="36"/>
    </row>
    <row r="12" spans="1:11" ht="5.25" customHeight="1">
      <c r="B12" s="262"/>
      <c r="C12" s="265"/>
      <c r="D12" s="41"/>
      <c r="E12" s="41"/>
      <c r="F12" s="29"/>
      <c r="G12" s="29"/>
      <c r="H12" s="36"/>
    </row>
    <row r="13" spans="1:11" s="37" customFormat="1" ht="15.95">
      <c r="A13" s="28"/>
      <c r="B13" s="266" t="s">
        <v>14</v>
      </c>
      <c r="C13" s="267">
        <f>SUM(C8:C11)</f>
        <v>2476</v>
      </c>
      <c r="D13" s="41"/>
      <c r="E13" s="29"/>
      <c r="F13" s="29"/>
      <c r="G13" s="29"/>
      <c r="H13" s="36"/>
    </row>
    <row r="14" spans="1:11" s="37" customFormat="1" ht="7.5" customHeight="1">
      <c r="A14" s="28"/>
      <c r="B14" s="266"/>
      <c r="C14" s="268"/>
      <c r="D14" s="41"/>
      <c r="E14" s="29"/>
      <c r="F14" s="29"/>
      <c r="G14" s="29"/>
      <c r="H14" s="36"/>
    </row>
    <row r="15" spans="1:11" s="37" customFormat="1" ht="15.95">
      <c r="A15" s="28"/>
      <c r="B15" s="262"/>
      <c r="C15" s="269"/>
      <c r="D15" s="41"/>
      <c r="E15" s="42"/>
      <c r="F15" s="29"/>
      <c r="G15" s="29"/>
      <c r="H15" s="36"/>
    </row>
    <row r="16" spans="1:11" s="37" customFormat="1" ht="16.5">
      <c r="A16" s="57"/>
      <c r="B16" s="85" t="s">
        <v>15</v>
      </c>
      <c r="C16" s="270"/>
      <c r="D16" s="41"/>
      <c r="E16" s="41"/>
      <c r="F16" s="29"/>
      <c r="G16" s="29"/>
      <c r="H16" s="36"/>
    </row>
    <row r="17" spans="1:8" s="37" customFormat="1" ht="14.1">
      <c r="A17" s="57"/>
      <c r="B17" s="110" t="s">
        <v>16</v>
      </c>
      <c r="C17" s="87">
        <v>17</v>
      </c>
      <c r="D17" s="41"/>
      <c r="E17" s="41"/>
      <c r="F17" s="29"/>
      <c r="G17" s="29"/>
      <c r="H17" s="36"/>
    </row>
    <row r="18" spans="1:8" s="37" customFormat="1" ht="12.75" customHeight="1">
      <c r="A18" s="28"/>
      <c r="B18" s="110" t="s">
        <v>17</v>
      </c>
      <c r="C18" s="87">
        <v>6.6</v>
      </c>
      <c r="D18" s="29"/>
      <c r="E18" s="29"/>
      <c r="F18" s="29"/>
      <c r="G18" s="29"/>
      <c r="H18" s="36"/>
    </row>
    <row r="19" spans="1:8" s="37" customFormat="1" ht="12.75" customHeight="1">
      <c r="A19" s="28"/>
      <c r="B19" s="110" t="s">
        <v>180</v>
      </c>
      <c r="C19" s="87">
        <v>7.5</v>
      </c>
      <c r="D19" s="29"/>
      <c r="E19" s="29"/>
      <c r="F19" s="29"/>
      <c r="G19" s="29"/>
      <c r="H19" s="36"/>
    </row>
    <row r="20" spans="1:8" s="37" customFormat="1" ht="12.75" customHeight="1">
      <c r="A20" s="28"/>
      <c r="B20" s="110" t="s">
        <v>181</v>
      </c>
      <c r="C20" s="87">
        <v>6.6</v>
      </c>
      <c r="D20" s="29"/>
      <c r="E20" s="29"/>
      <c r="F20" s="29"/>
      <c r="G20" s="29"/>
      <c r="H20" s="36"/>
    </row>
    <row r="21" spans="1:8" s="37" customFormat="1" ht="12.75" customHeight="1">
      <c r="A21" s="28"/>
      <c r="B21" s="110" t="s">
        <v>182</v>
      </c>
      <c r="C21" s="87">
        <v>9</v>
      </c>
      <c r="D21" s="29"/>
      <c r="E21" s="29"/>
      <c r="F21" s="29"/>
      <c r="G21" s="29"/>
      <c r="H21" s="36"/>
    </row>
    <row r="22" spans="1:8" ht="5.25" customHeight="1">
      <c r="B22" s="262"/>
      <c r="C22" s="262"/>
      <c r="D22" s="29"/>
      <c r="E22" s="29"/>
      <c r="F22" s="29"/>
      <c r="G22" s="29"/>
      <c r="H22" s="36"/>
    </row>
    <row r="23" spans="1:8" ht="12.75" customHeight="1">
      <c r="B23" s="271" t="s">
        <v>14</v>
      </c>
      <c r="C23" s="267">
        <f>SUM(C17:C21)</f>
        <v>46.7</v>
      </c>
      <c r="D23" s="29"/>
      <c r="E23" s="29"/>
      <c r="F23" s="29"/>
      <c r="G23" s="29"/>
      <c r="H23" s="36"/>
    </row>
    <row r="24" spans="1:8" ht="7.5" customHeight="1">
      <c r="B24" s="262"/>
      <c r="C24" s="262"/>
      <c r="D24" s="29"/>
      <c r="E24" s="29"/>
      <c r="F24" s="29"/>
      <c r="G24" s="29"/>
      <c r="H24" s="36"/>
    </row>
    <row r="25" spans="1:8" ht="12.75" customHeight="1">
      <c r="B25" s="262"/>
      <c r="C25" s="262"/>
      <c r="D25" s="29"/>
      <c r="E25" s="29"/>
      <c r="F25" s="29"/>
      <c r="G25" s="29"/>
      <c r="H25" s="36"/>
    </row>
    <row r="26" spans="1:8" ht="12.75" customHeight="1">
      <c r="A26" s="57"/>
      <c r="B26" s="85" t="s">
        <v>21</v>
      </c>
      <c r="C26" s="272"/>
      <c r="D26" s="29"/>
      <c r="E26" s="29"/>
      <c r="F26" s="29"/>
      <c r="G26" s="29"/>
      <c r="H26" s="36"/>
    </row>
    <row r="27" spans="1:8" ht="12.75" customHeight="1">
      <c r="B27" s="110" t="s">
        <v>22</v>
      </c>
      <c r="C27" s="273">
        <v>28</v>
      </c>
      <c r="D27" s="29"/>
      <c r="E27" s="29"/>
      <c r="F27" s="41"/>
      <c r="G27" s="29"/>
      <c r="H27" s="36"/>
    </row>
    <row r="28" spans="1:8" ht="12.75" customHeight="1">
      <c r="B28" s="99" t="s">
        <v>55</v>
      </c>
      <c r="C28" s="273">
        <v>34.659999999999997</v>
      </c>
      <c r="D28" s="29"/>
      <c r="E28" s="29"/>
      <c r="F28" s="41"/>
      <c r="G28" s="29"/>
      <c r="H28" s="36"/>
    </row>
    <row r="29" spans="1:8" ht="12.75" customHeight="1">
      <c r="B29" s="110" t="s">
        <v>183</v>
      </c>
      <c r="C29" s="274">
        <v>3</v>
      </c>
      <c r="D29" s="29"/>
      <c r="E29" s="73"/>
      <c r="F29" s="29"/>
      <c r="G29" s="29"/>
      <c r="H29" s="36"/>
    </row>
    <row r="30" spans="1:8" ht="12.75" customHeight="1">
      <c r="B30" s="110" t="s">
        <v>56</v>
      </c>
      <c r="C30" s="273">
        <v>94</v>
      </c>
      <c r="E30" s="73"/>
      <c r="G30" s="29"/>
      <c r="H30" s="36"/>
    </row>
    <row r="31" spans="1:8" ht="5.25" customHeight="1">
      <c r="B31" s="275"/>
      <c r="C31" s="276"/>
      <c r="D31" s="29"/>
      <c r="E31" s="29"/>
      <c r="F31" s="29"/>
      <c r="G31" s="29"/>
      <c r="H31" s="36"/>
    </row>
    <row r="32" spans="1:8" ht="12.75" customHeight="1">
      <c r="B32" s="266" t="s">
        <v>14</v>
      </c>
      <c r="C32" s="277">
        <f>SUM(C27:C30)</f>
        <v>159.66</v>
      </c>
      <c r="D32" s="29"/>
      <c r="E32" s="29"/>
      <c r="F32" s="29"/>
      <c r="G32" s="29"/>
      <c r="H32" s="36"/>
    </row>
    <row r="33" spans="2:8" ht="12.75" customHeight="1">
      <c r="B33" s="262"/>
      <c r="C33" s="262"/>
      <c r="D33" s="29"/>
      <c r="E33" s="29"/>
      <c r="F33" s="29"/>
      <c r="G33" s="29"/>
      <c r="H33" s="43"/>
    </row>
    <row r="34" spans="2:8" ht="12.75" customHeight="1">
      <c r="B34" s="222" t="s">
        <v>95</v>
      </c>
      <c r="C34" s="263"/>
      <c r="D34" s="29"/>
      <c r="E34" s="29"/>
      <c r="F34" s="29"/>
      <c r="G34" s="29"/>
      <c r="H34" s="36"/>
    </row>
    <row r="35" spans="2:8" ht="12.75" customHeight="1">
      <c r="B35" s="110" t="s">
        <v>96</v>
      </c>
      <c r="C35" s="273">
        <v>13</v>
      </c>
      <c r="D35" s="29"/>
      <c r="E35" s="29"/>
      <c r="F35" s="29"/>
      <c r="G35" s="29"/>
      <c r="H35" s="36"/>
    </row>
    <row r="36" spans="2:8" ht="12.75" customHeight="1">
      <c r="B36" s="110" t="s">
        <v>184</v>
      </c>
      <c r="C36" s="274">
        <v>4</v>
      </c>
      <c r="D36" s="44"/>
      <c r="E36" s="44"/>
      <c r="F36" s="29"/>
      <c r="G36" s="29"/>
      <c r="H36" s="36"/>
    </row>
    <row r="37" spans="2:8" ht="14.1">
      <c r="B37" s="110" t="s">
        <v>98</v>
      </c>
      <c r="C37" s="274">
        <v>20</v>
      </c>
      <c r="D37" s="45"/>
      <c r="E37" s="45"/>
      <c r="F37" s="46"/>
      <c r="G37" s="29"/>
    </row>
    <row r="38" spans="2:8" ht="14.1">
      <c r="B38" s="110" t="s">
        <v>99</v>
      </c>
      <c r="C38" s="274">
        <v>2</v>
      </c>
    </row>
    <row r="39" spans="2:8" ht="14.1">
      <c r="B39" s="110" t="s">
        <v>185</v>
      </c>
      <c r="C39" s="274">
        <v>3.1</v>
      </c>
    </row>
    <row r="40" spans="2:8" ht="14.1">
      <c r="B40" s="110" t="s">
        <v>186</v>
      </c>
      <c r="C40" s="274">
        <v>9.5</v>
      </c>
      <c r="E40" s="73"/>
    </row>
    <row r="41" spans="2:8" ht="14.1">
      <c r="B41" s="110" t="s">
        <v>187</v>
      </c>
      <c r="C41" s="274">
        <v>2.1</v>
      </c>
      <c r="E41" s="73"/>
    </row>
    <row r="42" spans="2:8" ht="14.1">
      <c r="B42" s="110" t="s">
        <v>188</v>
      </c>
      <c r="C42" s="274">
        <v>17.55</v>
      </c>
      <c r="E42" s="73"/>
    </row>
    <row r="43" spans="2:8" ht="15.95">
      <c r="B43" s="266" t="s">
        <v>14</v>
      </c>
      <c r="C43" s="277">
        <f>SUM(C35:C42)</f>
        <v>71.25</v>
      </c>
    </row>
    <row r="44" spans="2:8" ht="15.95">
      <c r="B44" s="266"/>
      <c r="C44" s="278"/>
    </row>
    <row r="45" spans="2:8" ht="15.95">
      <c r="B45" s="279"/>
      <c r="C45" s="278"/>
    </row>
    <row r="46" spans="2:8" ht="28.5">
      <c r="B46" s="235" t="s">
        <v>189</v>
      </c>
      <c r="C46" s="280"/>
      <c r="E46" s="58"/>
    </row>
    <row r="47" spans="2:8" ht="14.1">
      <c r="B47" s="110" t="s">
        <v>190</v>
      </c>
      <c r="C47" s="274">
        <v>2</v>
      </c>
    </row>
    <row r="48" spans="2:8" ht="14.1">
      <c r="B48" s="110" t="s">
        <v>111</v>
      </c>
      <c r="C48" s="274">
        <v>9</v>
      </c>
    </row>
    <row r="49" spans="2:11" ht="14.25" customHeight="1">
      <c r="B49" s="110" t="s">
        <v>191</v>
      </c>
      <c r="C49" s="274">
        <v>1</v>
      </c>
      <c r="G49" s="352"/>
      <c r="H49" s="352"/>
      <c r="I49" s="352"/>
      <c r="J49" s="352"/>
      <c r="K49" s="352"/>
    </row>
    <row r="50" spans="2:11" ht="14.25" customHeight="1">
      <c r="B50" s="110" t="s">
        <v>139</v>
      </c>
      <c r="C50" s="274">
        <v>3</v>
      </c>
      <c r="G50" s="352"/>
      <c r="H50" s="352"/>
      <c r="I50" s="352"/>
      <c r="J50" s="352"/>
      <c r="K50" s="352"/>
    </row>
    <row r="51" spans="2:11" ht="14.1">
      <c r="B51" s="110" t="s">
        <v>192</v>
      </c>
      <c r="C51" s="274">
        <v>4</v>
      </c>
      <c r="G51" s="352"/>
      <c r="H51" s="352"/>
      <c r="I51" s="352"/>
      <c r="J51" s="352"/>
      <c r="K51" s="352"/>
    </row>
    <row r="52" spans="2:11" ht="14.1">
      <c r="B52" s="110" t="s">
        <v>193</v>
      </c>
      <c r="C52" s="274">
        <v>21</v>
      </c>
      <c r="G52" s="352"/>
      <c r="H52" s="352"/>
      <c r="I52" s="352"/>
      <c r="J52" s="352"/>
      <c r="K52" s="352"/>
    </row>
    <row r="53" spans="2:11" ht="14.1">
      <c r="B53" s="110" t="s">
        <v>118</v>
      </c>
      <c r="C53" s="274">
        <v>8</v>
      </c>
      <c r="G53" s="352"/>
      <c r="H53" s="352"/>
      <c r="I53" s="352"/>
      <c r="J53" s="352"/>
      <c r="K53" s="352"/>
    </row>
    <row r="54" spans="2:11" ht="14.1">
      <c r="B54" s="110" t="s">
        <v>131</v>
      </c>
      <c r="C54" s="274">
        <v>36</v>
      </c>
      <c r="G54" s="352"/>
      <c r="H54" s="352"/>
      <c r="I54" s="352"/>
      <c r="J54" s="352"/>
      <c r="K54" s="352"/>
    </row>
    <row r="55" spans="2:11" ht="14.1">
      <c r="B55" s="110" t="s">
        <v>120</v>
      </c>
      <c r="C55" s="274">
        <v>22</v>
      </c>
      <c r="G55" s="352"/>
      <c r="H55" s="352"/>
      <c r="I55" s="352"/>
      <c r="J55" s="352"/>
      <c r="K55" s="352"/>
    </row>
    <row r="56" spans="2:11" ht="14.1">
      <c r="B56" s="110" t="s">
        <v>194</v>
      </c>
      <c r="C56" s="274">
        <v>3</v>
      </c>
      <c r="G56" s="352"/>
      <c r="H56" s="352"/>
      <c r="I56" s="352"/>
      <c r="J56" s="352"/>
      <c r="K56" s="352"/>
    </row>
    <row r="57" spans="2:11" ht="14.1">
      <c r="B57" s="110" t="s">
        <v>133</v>
      </c>
      <c r="C57" s="274">
        <v>23</v>
      </c>
      <c r="G57" s="352"/>
      <c r="H57" s="352"/>
      <c r="I57" s="352"/>
      <c r="J57" s="352"/>
      <c r="K57" s="352"/>
    </row>
    <row r="58" spans="2:11" ht="14.1">
      <c r="B58" s="110" t="s">
        <v>142</v>
      </c>
      <c r="C58" s="274">
        <v>4</v>
      </c>
      <c r="G58" s="352"/>
      <c r="H58" s="352"/>
      <c r="I58" s="352"/>
      <c r="J58" s="352"/>
      <c r="K58" s="352"/>
    </row>
    <row r="59" spans="2:11" ht="15.95">
      <c r="B59" s="266" t="s">
        <v>14</v>
      </c>
      <c r="C59" s="281">
        <f>SUM(C47:C58)</f>
        <v>136</v>
      </c>
      <c r="G59" s="352"/>
      <c r="H59" s="352"/>
      <c r="I59" s="352"/>
      <c r="J59" s="352"/>
      <c r="K59" s="352"/>
    </row>
    <row r="60" spans="2:11" ht="15.95">
      <c r="B60" s="266"/>
      <c r="C60" s="263"/>
    </row>
    <row r="61" spans="2:11" ht="15.95">
      <c r="B61" s="266"/>
      <c r="C61" s="263"/>
    </row>
    <row r="62" spans="2:11" ht="15.95">
      <c r="B62" s="282" t="s">
        <v>195</v>
      </c>
      <c r="C62" s="281"/>
    </row>
    <row r="63" spans="2:11" ht="14.1">
      <c r="B63" s="110" t="s">
        <v>196</v>
      </c>
      <c r="C63" s="87">
        <v>2</v>
      </c>
      <c r="E63" s="73"/>
      <c r="F63" s="58"/>
    </row>
    <row r="64" spans="2:11" ht="14.1">
      <c r="B64" s="110" t="s">
        <v>59</v>
      </c>
      <c r="C64" s="87">
        <v>13</v>
      </c>
      <c r="E64" s="81"/>
      <c r="F64" s="58"/>
    </row>
    <row r="65" spans="2:5" ht="14.1">
      <c r="B65" s="110" t="s">
        <v>60</v>
      </c>
      <c r="C65" s="87">
        <v>198</v>
      </c>
    </row>
    <row r="66" spans="2:5" ht="14.1">
      <c r="B66" s="110" t="s">
        <v>197</v>
      </c>
      <c r="C66" s="87">
        <v>170.46</v>
      </c>
    </row>
    <row r="67" spans="2:5" ht="14.1">
      <c r="B67" s="110" t="s">
        <v>58</v>
      </c>
      <c r="C67" s="87">
        <v>5</v>
      </c>
      <c r="E67" s="73"/>
    </row>
    <row r="68" spans="2:5" ht="15.95">
      <c r="B68" s="266" t="s">
        <v>14</v>
      </c>
      <c r="C68" s="281">
        <f>SUM(C63:C67)</f>
        <v>388.46000000000004</v>
      </c>
    </row>
    <row r="69" spans="2:5" ht="15.95">
      <c r="B69" s="266"/>
      <c r="C69" s="263"/>
    </row>
    <row r="70" spans="2:5" ht="15.95">
      <c r="B70" s="262"/>
      <c r="C70" s="283"/>
    </row>
    <row r="71" spans="2:5" ht="15.95">
      <c r="B71" s="284" t="s">
        <v>198</v>
      </c>
      <c r="C71" s="285">
        <f>+C68+C59+C43+C32+C23+C13</f>
        <v>3278.07</v>
      </c>
    </row>
    <row r="72" spans="2:5" ht="15.95">
      <c r="B72" s="262"/>
      <c r="C72" s="262"/>
    </row>
    <row r="73" spans="2:5" ht="15.95">
      <c r="B73" s="262"/>
      <c r="C73" s="262"/>
    </row>
    <row r="74" spans="2:5" ht="15.95">
      <c r="B74" s="262"/>
      <c r="C74" s="285"/>
    </row>
  </sheetData>
  <mergeCells count="4">
    <mergeCell ref="D2:G2"/>
    <mergeCell ref="B1:C1"/>
    <mergeCell ref="B3:C3"/>
    <mergeCell ref="G49:K59"/>
  </mergeCells>
  <printOptions horizontalCentered="1"/>
  <pageMargins left="0.59055118110236227" right="0.59055118110236227" top="0.98425196850393704" bottom="0.59055118110236227" header="0.51181102362204722" footer="0.51181102362204722"/>
  <pageSetup paperSize="9" firstPageNumber="107" orientation="portrait" useFirstPageNumber="1" r:id="rId1"/>
  <headerFooter alignWithMargins="0">
    <oddHeader xml:space="preserve">&amp;C </oddHeader>
    <oddFooter>&amp;C&amp;"+,Regular"  8</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005580"/>
    <pageSetUpPr fitToPage="1"/>
  </sheetPr>
  <dimension ref="A1:L196"/>
  <sheetViews>
    <sheetView showGridLines="0" topLeftCell="A31" zoomScaleNormal="100" workbookViewId="0">
      <selection activeCell="D36" sqref="D36"/>
    </sheetView>
  </sheetViews>
  <sheetFormatPr defaultColWidth="9.140625" defaultRowHeight="14.45"/>
  <cols>
    <col min="1" max="1" width="3.28515625" style="47" customWidth="1"/>
    <col min="2" max="2" width="42" style="47" customWidth="1"/>
    <col min="3" max="3" width="10.140625" style="47" customWidth="1"/>
    <col min="4" max="4" width="50" style="47" customWidth="1"/>
    <col min="5" max="5" width="9.28515625" style="47" customWidth="1"/>
    <col min="6" max="6" width="3.28515625" style="47" customWidth="1"/>
    <col min="7" max="16384" width="9.140625" style="47"/>
  </cols>
  <sheetData>
    <row r="1" spans="1:7">
      <c r="A1" s="59"/>
      <c r="B1" s="60"/>
      <c r="C1" s="60"/>
      <c r="D1" s="60"/>
      <c r="E1" s="60"/>
      <c r="G1" s="48"/>
    </row>
    <row r="2" spans="1:7" ht="15.75" customHeight="1">
      <c r="A2" s="59"/>
      <c r="B2" s="353" t="s">
        <v>199</v>
      </c>
      <c r="C2" s="353"/>
      <c r="D2" s="353"/>
      <c r="E2" s="353"/>
      <c r="G2" s="48"/>
    </row>
    <row r="3" spans="1:7" ht="15.75" customHeight="1">
      <c r="A3" s="59"/>
      <c r="B3" s="353"/>
      <c r="C3" s="353"/>
      <c r="D3" s="353"/>
      <c r="E3" s="353"/>
      <c r="G3" s="48"/>
    </row>
    <row r="4" spans="1:7" ht="17.45">
      <c r="A4" s="59"/>
      <c r="B4" s="358" t="s">
        <v>200</v>
      </c>
      <c r="C4" s="358"/>
      <c r="D4" s="358"/>
      <c r="E4" s="358"/>
      <c r="G4" s="48"/>
    </row>
    <row r="5" spans="1:7" ht="15.95">
      <c r="A5" s="59"/>
      <c r="B5" s="355" t="s">
        <v>201</v>
      </c>
      <c r="C5" s="109"/>
      <c r="D5" s="109"/>
      <c r="E5" s="109"/>
      <c r="G5" s="48"/>
    </row>
    <row r="6" spans="1:7" ht="15.95">
      <c r="A6" s="59"/>
      <c r="B6" s="355"/>
      <c r="C6" s="109"/>
      <c r="D6" s="109"/>
      <c r="E6" s="109"/>
      <c r="G6" s="48"/>
    </row>
    <row r="7" spans="1:7" ht="17.45">
      <c r="A7" s="59"/>
      <c r="B7" s="286" t="s">
        <v>9</v>
      </c>
      <c r="C7" s="287">
        <f>+E8+E9</f>
        <v>13</v>
      </c>
      <c r="D7" s="288"/>
      <c r="E7" s="289"/>
    </row>
    <row r="8" spans="1:7" ht="16.5">
      <c r="A8" s="59"/>
      <c r="B8" s="290"/>
      <c r="C8" s="291"/>
      <c r="D8" s="298" t="s">
        <v>202</v>
      </c>
      <c r="E8" s="291">
        <v>3</v>
      </c>
    </row>
    <row r="9" spans="1:7" ht="16.5">
      <c r="A9" s="59"/>
      <c r="B9" s="292"/>
      <c r="C9" s="291"/>
      <c r="D9" s="298" t="s">
        <v>203</v>
      </c>
      <c r="E9" s="291">
        <v>10</v>
      </c>
    </row>
    <row r="10" spans="1:7" ht="17.45">
      <c r="A10" s="59"/>
      <c r="B10" s="292"/>
      <c r="C10" s="291"/>
      <c r="D10" s="293"/>
      <c r="E10" s="291"/>
    </row>
    <row r="11" spans="1:7" ht="17.45">
      <c r="A11" s="59"/>
      <c r="B11" s="290" t="s">
        <v>178</v>
      </c>
      <c r="C11" s="291">
        <f>+E12+E13</f>
        <v>12</v>
      </c>
      <c r="D11" s="293"/>
      <c r="E11" s="291"/>
    </row>
    <row r="12" spans="1:7" ht="16.5">
      <c r="A12" s="59"/>
      <c r="B12" s="290"/>
      <c r="C12" s="291"/>
      <c r="D12" s="298" t="s">
        <v>202</v>
      </c>
      <c r="E12" s="291">
        <v>3</v>
      </c>
    </row>
    <row r="13" spans="1:7" ht="16.5">
      <c r="A13" s="59"/>
      <c r="B13" s="290"/>
      <c r="C13" s="291"/>
      <c r="D13" s="298" t="s">
        <v>203</v>
      </c>
      <c r="E13" s="291">
        <v>9</v>
      </c>
    </row>
    <row r="14" spans="1:7" ht="17.45">
      <c r="A14" s="59"/>
      <c r="B14" s="290" t="s">
        <v>204</v>
      </c>
      <c r="C14" s="291">
        <f>+E15</f>
        <v>1</v>
      </c>
      <c r="D14" s="293"/>
      <c r="E14" s="291"/>
    </row>
    <row r="15" spans="1:7" ht="16.5">
      <c r="A15" s="59"/>
      <c r="B15" s="290"/>
      <c r="C15" s="291"/>
      <c r="D15" s="298" t="s">
        <v>202</v>
      </c>
      <c r="E15" s="291">
        <v>1</v>
      </c>
    </row>
    <row r="16" spans="1:7" ht="17.45">
      <c r="A16" s="59"/>
      <c r="B16" s="290" t="s">
        <v>73</v>
      </c>
      <c r="C16" s="291">
        <f>+E17+E18</f>
        <v>35</v>
      </c>
      <c r="D16" s="293"/>
      <c r="E16" s="291"/>
    </row>
    <row r="17" spans="1:8" ht="17.45">
      <c r="A17" s="59"/>
      <c r="B17" s="294"/>
      <c r="C17" s="291"/>
      <c r="D17" s="298" t="s">
        <v>202</v>
      </c>
      <c r="E17" s="291">
        <v>6</v>
      </c>
    </row>
    <row r="18" spans="1:8" ht="17.45">
      <c r="A18" s="59"/>
      <c r="B18" s="294"/>
      <c r="C18" s="291"/>
      <c r="D18" s="298" t="s">
        <v>203</v>
      </c>
      <c r="E18" s="291">
        <v>29</v>
      </c>
    </row>
    <row r="19" spans="1:8" ht="17.45">
      <c r="A19" s="59"/>
      <c r="B19" s="294"/>
      <c r="C19" s="291"/>
      <c r="D19" s="293"/>
      <c r="E19" s="326"/>
    </row>
    <row r="20" spans="1:8" ht="17.45">
      <c r="A20" s="59"/>
      <c r="B20" s="295" t="s">
        <v>164</v>
      </c>
      <c r="C20" s="296">
        <f>+C7+C11+C14+C16</f>
        <v>61</v>
      </c>
      <c r="D20" s="297"/>
      <c r="E20" s="289"/>
    </row>
    <row r="21" spans="1:8" ht="17.45">
      <c r="A21" s="59"/>
      <c r="B21" s="294"/>
      <c r="C21" s="298"/>
      <c r="D21" s="293"/>
      <c r="E21" s="299"/>
    </row>
    <row r="22" spans="1:8" ht="22.5" customHeight="1">
      <c r="A22" s="59"/>
      <c r="B22" s="356" t="s">
        <v>205</v>
      </c>
      <c r="C22" s="298"/>
      <c r="D22" s="293"/>
      <c r="E22" s="299"/>
    </row>
    <row r="23" spans="1:8" ht="17.45">
      <c r="A23" s="59"/>
      <c r="B23" s="357"/>
      <c r="C23" s="293"/>
      <c r="D23" s="293"/>
      <c r="E23" s="299"/>
    </row>
    <row r="24" spans="1:8" ht="17.45">
      <c r="A24" s="59"/>
      <c r="B24" s="290" t="s">
        <v>85</v>
      </c>
      <c r="C24" s="300">
        <v>1</v>
      </c>
      <c r="D24" s="293"/>
      <c r="E24" s="299"/>
    </row>
    <row r="25" spans="1:8" ht="17.45">
      <c r="A25" s="59"/>
      <c r="B25" s="290" t="s">
        <v>86</v>
      </c>
      <c r="C25" s="291">
        <v>1</v>
      </c>
      <c r="D25" s="298"/>
      <c r="E25" s="299"/>
      <c r="G25" s="70"/>
    </row>
    <row r="26" spans="1:8" ht="17.45">
      <c r="A26" s="59"/>
      <c r="B26" s="290" t="s">
        <v>180</v>
      </c>
      <c r="C26" s="291">
        <v>2</v>
      </c>
      <c r="D26" s="298"/>
      <c r="E26" s="299"/>
    </row>
    <row r="27" spans="1:8" ht="17.45">
      <c r="A27" s="59"/>
      <c r="B27" s="290" t="s">
        <v>181</v>
      </c>
      <c r="C27" s="291">
        <v>2</v>
      </c>
      <c r="D27" s="298"/>
      <c r="E27" s="299"/>
    </row>
    <row r="28" spans="1:8" ht="17.45">
      <c r="A28" s="59"/>
      <c r="B28" s="290" t="s">
        <v>182</v>
      </c>
      <c r="C28" s="291">
        <v>2</v>
      </c>
      <c r="D28" s="298"/>
      <c r="E28" s="299"/>
    </row>
    <row r="29" spans="1:8" ht="17.45">
      <c r="A29" s="59"/>
      <c r="B29" s="295" t="s">
        <v>14</v>
      </c>
      <c r="C29" s="296">
        <f>SUM(C24:C28)</f>
        <v>8</v>
      </c>
      <c r="D29" s="298"/>
      <c r="E29" s="299"/>
    </row>
    <row r="30" spans="1:8" ht="17.45">
      <c r="A30" s="59"/>
      <c r="B30" s="290"/>
      <c r="C30" s="298"/>
      <c r="D30" s="293"/>
      <c r="E30" s="299"/>
    </row>
    <row r="31" spans="1:8" ht="17.45">
      <c r="A31" s="59"/>
      <c r="B31" s="294"/>
      <c r="C31" s="109"/>
      <c r="D31" s="109"/>
      <c r="E31" s="109"/>
      <c r="G31"/>
      <c r="H31"/>
    </row>
    <row r="32" spans="1:8" ht="16.5">
      <c r="A32" s="59"/>
      <c r="B32" s="301" t="s">
        <v>206</v>
      </c>
      <c r="C32" s="302">
        <f>+C20+C29</f>
        <v>69</v>
      </c>
      <c r="D32" s="144"/>
      <c r="E32" s="109"/>
      <c r="G32"/>
      <c r="H32"/>
    </row>
    <row r="33" spans="1:12" ht="15.95">
      <c r="A33" s="59"/>
      <c r="B33" s="303"/>
      <c r="C33" s="109"/>
      <c r="D33" s="109"/>
      <c r="E33" s="109"/>
      <c r="G33"/>
      <c r="H33"/>
    </row>
    <row r="34" spans="1:12" ht="31.5" customHeight="1">
      <c r="A34" s="59"/>
      <c r="B34" s="354" t="s">
        <v>207</v>
      </c>
      <c r="C34" s="354"/>
      <c r="D34" s="354"/>
      <c r="E34" s="354"/>
      <c r="G34"/>
      <c r="H34"/>
    </row>
    <row r="35" spans="1:12" ht="16.5">
      <c r="A35" s="59"/>
      <c r="B35" s="82"/>
      <c r="C35" s="82"/>
      <c r="D35" s="82"/>
      <c r="E35" s="82"/>
    </row>
    <row r="36" spans="1:12" ht="16.5">
      <c r="A36" s="59"/>
      <c r="B36" s="82" t="s">
        <v>208</v>
      </c>
      <c r="C36" s="304">
        <v>62</v>
      </c>
      <c r="D36" s="82"/>
      <c r="E36" s="82"/>
    </row>
    <row r="37" spans="1:12" ht="16.5">
      <c r="A37" s="59"/>
      <c r="B37" s="82" t="s">
        <v>178</v>
      </c>
      <c r="C37" s="305">
        <v>46</v>
      </c>
      <c r="D37" s="82"/>
      <c r="E37" s="82"/>
      <c r="H37"/>
      <c r="I37"/>
      <c r="J37"/>
      <c r="K37"/>
      <c r="L37"/>
    </row>
    <row r="38" spans="1:12" ht="16.5">
      <c r="A38" s="59"/>
      <c r="B38" s="82" t="s">
        <v>73</v>
      </c>
      <c r="C38" s="305">
        <v>89</v>
      </c>
      <c r="D38" s="82"/>
      <c r="E38" s="82"/>
      <c r="H38"/>
      <c r="I38"/>
      <c r="J38"/>
      <c r="K38"/>
      <c r="L38"/>
    </row>
    <row r="39" spans="1:12" ht="16.5">
      <c r="A39" s="59"/>
      <c r="B39" s="82" t="s">
        <v>209</v>
      </c>
      <c r="C39" s="305">
        <v>5</v>
      </c>
      <c r="D39" s="82"/>
      <c r="E39" s="82"/>
      <c r="H39"/>
      <c r="I39"/>
      <c r="J39"/>
      <c r="K39"/>
      <c r="L39"/>
    </row>
    <row r="40" spans="1:12" ht="16.5">
      <c r="A40" s="59"/>
      <c r="B40" s="306" t="s">
        <v>164</v>
      </c>
      <c r="C40" s="307">
        <f>SUM(C36:C39)</f>
        <v>202</v>
      </c>
      <c r="D40" s="82"/>
      <c r="E40" s="82"/>
      <c r="H40"/>
      <c r="I40"/>
      <c r="J40"/>
      <c r="K40"/>
      <c r="L40"/>
    </row>
    <row r="41" spans="1:12" ht="16.5">
      <c r="A41" s="59"/>
      <c r="B41" s="82"/>
      <c r="C41" s="82"/>
      <c r="D41" s="82"/>
      <c r="E41" s="82"/>
      <c r="H41"/>
      <c r="I41"/>
      <c r="J41"/>
      <c r="K41"/>
      <c r="L41"/>
    </row>
    <row r="42" spans="1:12" ht="16.5">
      <c r="A42" s="59"/>
      <c r="B42" s="82"/>
      <c r="C42" s="82"/>
      <c r="D42" s="82"/>
      <c r="E42" s="82"/>
      <c r="H42"/>
      <c r="I42"/>
      <c r="J42"/>
      <c r="K42"/>
      <c r="L42"/>
    </row>
    <row r="43" spans="1:12" ht="16.5">
      <c r="A43" s="59"/>
      <c r="B43" s="82"/>
      <c r="C43" s="82"/>
      <c r="D43" s="82"/>
      <c r="E43" s="82"/>
      <c r="H43"/>
      <c r="I43"/>
      <c r="J43"/>
      <c r="K43"/>
      <c r="L43"/>
    </row>
    <row r="44" spans="1:12" ht="16.5">
      <c r="A44" s="59"/>
      <c r="B44" s="82"/>
      <c r="C44" s="82"/>
      <c r="D44" s="82"/>
      <c r="E44" s="82"/>
      <c r="H44"/>
      <c r="I44"/>
      <c r="J44"/>
      <c r="K44"/>
      <c r="L44"/>
    </row>
    <row r="45" spans="1:12" ht="16.5">
      <c r="A45" s="59"/>
      <c r="B45" s="82"/>
      <c r="C45" s="82"/>
      <c r="D45" s="82"/>
      <c r="E45" s="82"/>
      <c r="H45"/>
      <c r="I45"/>
      <c r="J45"/>
      <c r="K45"/>
      <c r="L45"/>
    </row>
    <row r="46" spans="1:12" ht="16.5">
      <c r="A46" s="59"/>
      <c r="B46" s="82"/>
      <c r="C46" s="82"/>
      <c r="D46" s="82"/>
      <c r="E46" s="82"/>
      <c r="H46"/>
      <c r="I46"/>
      <c r="J46"/>
      <c r="K46"/>
      <c r="L46"/>
    </row>
    <row r="47" spans="1:12" ht="16.5">
      <c r="A47" s="59"/>
      <c r="B47" s="82"/>
      <c r="C47" s="109"/>
      <c r="D47" s="109"/>
      <c r="E47" s="109"/>
      <c r="F47"/>
      <c r="G47"/>
      <c r="H47"/>
      <c r="I47"/>
      <c r="J47"/>
      <c r="K47"/>
      <c r="L47"/>
    </row>
    <row r="48" spans="1:12" ht="16.5">
      <c r="A48" s="59"/>
      <c r="B48" s="82"/>
      <c r="C48" s="109"/>
      <c r="D48" s="109"/>
      <c r="E48" s="109"/>
      <c r="F48"/>
      <c r="G48"/>
      <c r="H48"/>
      <c r="I48"/>
      <c r="J48"/>
      <c r="K48"/>
      <c r="L48"/>
    </row>
    <row r="49" spans="1:12" ht="16.5">
      <c r="A49" s="59"/>
      <c r="B49" s="82"/>
      <c r="C49" s="109"/>
      <c r="D49" s="109"/>
      <c r="E49" s="109"/>
      <c r="F49"/>
      <c r="G49"/>
      <c r="H49"/>
      <c r="I49"/>
      <c r="J49"/>
      <c r="K49"/>
      <c r="L49"/>
    </row>
    <row r="50" spans="1:12" ht="16.5">
      <c r="A50" s="59"/>
      <c r="B50" s="82"/>
      <c r="C50" s="109"/>
      <c r="D50" s="109"/>
      <c r="E50" s="109"/>
      <c r="F50"/>
      <c r="G50"/>
      <c r="H50"/>
      <c r="I50"/>
      <c r="J50"/>
      <c r="K50"/>
      <c r="L50"/>
    </row>
    <row r="51" spans="1:12" ht="16.5">
      <c r="A51" s="59"/>
      <c r="B51" s="82"/>
      <c r="C51" s="109"/>
      <c r="D51" s="109"/>
      <c r="E51" s="109"/>
      <c r="F51"/>
      <c r="G51"/>
    </row>
    <row r="52" spans="1:12" ht="16.5">
      <c r="A52" s="59"/>
      <c r="B52" s="82"/>
      <c r="C52" s="109"/>
      <c r="D52" s="109"/>
      <c r="E52" s="109"/>
      <c r="F52"/>
      <c r="G52"/>
    </row>
    <row r="53" spans="1:12" ht="16.5">
      <c r="A53" s="59"/>
      <c r="B53" s="82"/>
      <c r="C53" s="109"/>
      <c r="D53" s="109"/>
      <c r="E53" s="109"/>
      <c r="F53"/>
      <c r="G53"/>
    </row>
    <row r="54" spans="1:12" ht="16.5">
      <c r="A54" s="59"/>
      <c r="B54" s="82"/>
      <c r="C54" s="109"/>
      <c r="D54" s="109"/>
      <c r="E54" s="109"/>
      <c r="F54"/>
      <c r="G54"/>
    </row>
    <row r="55" spans="1:12" ht="16.5">
      <c r="A55" s="59"/>
      <c r="B55" s="82"/>
      <c r="C55" s="109"/>
      <c r="D55" s="109"/>
      <c r="E55" s="109"/>
      <c r="F55"/>
      <c r="G55"/>
    </row>
    <row r="56" spans="1:12" ht="16.5">
      <c r="A56" s="59"/>
      <c r="B56" s="82"/>
      <c r="C56" s="109"/>
      <c r="D56" s="109"/>
      <c r="E56" s="109"/>
      <c r="F56"/>
      <c r="G56"/>
    </row>
    <row r="57" spans="1:12" ht="16.5">
      <c r="A57" s="59"/>
      <c r="B57" s="82"/>
      <c r="C57" s="109"/>
      <c r="D57" s="109"/>
      <c r="E57" s="109"/>
      <c r="F57"/>
      <c r="G57"/>
    </row>
    <row r="58" spans="1:12" ht="16.5">
      <c r="A58" s="59"/>
      <c r="B58" s="82"/>
      <c r="C58" s="109"/>
      <c r="D58" s="109"/>
      <c r="E58" s="109"/>
      <c r="F58"/>
      <c r="G58"/>
    </row>
    <row r="59" spans="1:12" ht="16.5">
      <c r="A59" s="59"/>
      <c r="B59" s="82"/>
      <c r="C59" s="82"/>
      <c r="D59" s="82"/>
      <c r="E59" s="82"/>
    </row>
    <row r="60" spans="1:12" ht="16.5">
      <c r="A60" s="59"/>
      <c r="B60" s="82"/>
      <c r="C60" s="82"/>
      <c r="D60" s="82"/>
      <c r="E60" s="82"/>
    </row>
    <row r="61" spans="1:12" ht="16.5">
      <c r="A61" s="59"/>
      <c r="B61" s="82"/>
      <c r="C61" s="82"/>
      <c r="D61" s="82"/>
      <c r="E61" s="82"/>
    </row>
    <row r="62" spans="1:12" ht="16.5">
      <c r="A62" s="59"/>
      <c r="B62" s="82"/>
      <c r="C62" s="82"/>
      <c r="D62" s="82"/>
      <c r="E62" s="82"/>
    </row>
    <row r="63" spans="1:12" ht="16.5">
      <c r="A63" s="59"/>
      <c r="B63" s="82"/>
      <c r="C63" s="82"/>
      <c r="D63" s="82"/>
      <c r="E63" s="82"/>
    </row>
    <row r="64" spans="1:12" ht="16.5">
      <c r="A64" s="59"/>
      <c r="B64" s="82"/>
      <c r="C64" s="82"/>
      <c r="D64" s="82"/>
      <c r="E64" s="82"/>
    </row>
    <row r="65" spans="1:5" ht="16.5">
      <c r="A65" s="59"/>
      <c r="B65" s="82"/>
      <c r="C65" s="82"/>
      <c r="D65" s="82"/>
      <c r="E65" s="82"/>
    </row>
    <row r="66" spans="1:5" ht="16.5">
      <c r="A66" s="59"/>
      <c r="B66" s="82"/>
      <c r="C66" s="82"/>
      <c r="D66" s="82"/>
      <c r="E66" s="82"/>
    </row>
    <row r="67" spans="1:5" ht="16.5">
      <c r="A67" s="59"/>
      <c r="B67" s="82"/>
      <c r="C67" s="82"/>
      <c r="D67" s="82"/>
      <c r="E67" s="82"/>
    </row>
    <row r="68" spans="1:5" ht="16.5">
      <c r="A68" s="59"/>
      <c r="B68" s="82"/>
      <c r="C68" s="82"/>
      <c r="D68" s="82"/>
      <c r="E68" s="82"/>
    </row>
    <row r="69" spans="1:5" ht="16.5">
      <c r="A69" s="59"/>
      <c r="B69" s="82"/>
      <c r="C69" s="82"/>
      <c r="D69" s="82"/>
      <c r="E69" s="82"/>
    </row>
    <row r="70" spans="1:5" ht="16.5">
      <c r="A70" s="59"/>
      <c r="B70" s="82"/>
      <c r="C70" s="82"/>
      <c r="D70" s="82"/>
      <c r="E70" s="82"/>
    </row>
    <row r="71" spans="1:5" ht="16.5">
      <c r="A71" s="59"/>
      <c r="B71" s="82"/>
      <c r="C71" s="82"/>
      <c r="D71" s="82"/>
      <c r="E71" s="82"/>
    </row>
    <row r="72" spans="1:5" ht="16.5">
      <c r="A72" s="59"/>
      <c r="B72" s="82"/>
      <c r="C72" s="82"/>
      <c r="D72" s="82"/>
      <c r="E72" s="82"/>
    </row>
    <row r="73" spans="1:5" ht="16.5">
      <c r="A73" s="59"/>
      <c r="B73" s="82"/>
      <c r="C73" s="82"/>
      <c r="D73" s="82"/>
      <c r="E73" s="82"/>
    </row>
    <row r="74" spans="1:5" ht="16.5">
      <c r="A74" s="59"/>
      <c r="B74" s="82"/>
      <c r="C74" s="82"/>
      <c r="D74" s="82"/>
      <c r="E74" s="82"/>
    </row>
    <row r="75" spans="1:5" ht="16.5">
      <c r="A75" s="59"/>
      <c r="B75" s="82"/>
      <c r="C75" s="82"/>
      <c r="D75" s="82"/>
      <c r="E75" s="82"/>
    </row>
    <row r="76" spans="1:5" ht="16.5">
      <c r="A76" s="59"/>
      <c r="B76" s="82"/>
      <c r="C76" s="82"/>
      <c r="D76" s="82"/>
      <c r="E76" s="82"/>
    </row>
    <row r="77" spans="1:5" ht="16.5">
      <c r="A77" s="59"/>
      <c r="B77" s="82"/>
      <c r="C77" s="82"/>
      <c r="D77" s="82"/>
      <c r="E77" s="82"/>
    </row>
    <row r="78" spans="1:5" ht="16.5">
      <c r="A78" s="59"/>
      <c r="B78" s="82"/>
      <c r="C78" s="82"/>
      <c r="D78" s="82"/>
      <c r="E78" s="82"/>
    </row>
    <row r="79" spans="1:5" ht="16.5">
      <c r="A79" s="59"/>
      <c r="B79" s="82"/>
      <c r="C79" s="82"/>
      <c r="D79" s="82"/>
      <c r="E79" s="82"/>
    </row>
    <row r="80" spans="1:5" ht="16.5">
      <c r="A80" s="59"/>
      <c r="B80" s="82"/>
      <c r="C80" s="82"/>
      <c r="D80" s="82"/>
      <c r="E80" s="82"/>
    </row>
    <row r="81" spans="1:5" ht="16.5">
      <c r="A81" s="59"/>
      <c r="B81" s="82"/>
      <c r="C81" s="82"/>
      <c r="D81" s="82"/>
      <c r="E81" s="82"/>
    </row>
    <row r="82" spans="1:5" ht="16.5">
      <c r="A82" s="59"/>
      <c r="B82" s="82"/>
      <c r="C82" s="82"/>
      <c r="D82" s="82"/>
      <c r="E82" s="82"/>
    </row>
    <row r="83" spans="1:5" ht="16.5">
      <c r="A83" s="59"/>
      <c r="B83" s="82"/>
      <c r="C83" s="82"/>
      <c r="D83" s="82"/>
      <c r="E83" s="82"/>
    </row>
    <row r="84" spans="1:5" ht="16.5">
      <c r="A84" s="59"/>
      <c r="B84" s="82"/>
      <c r="C84" s="82"/>
      <c r="D84" s="82"/>
      <c r="E84" s="82"/>
    </row>
    <row r="85" spans="1:5" ht="16.5">
      <c r="A85" s="59"/>
      <c r="B85" s="82"/>
      <c r="C85" s="82"/>
      <c r="D85" s="82"/>
      <c r="E85" s="82"/>
    </row>
    <row r="86" spans="1:5" ht="16.5">
      <c r="A86" s="59"/>
      <c r="B86" s="82"/>
      <c r="C86" s="82"/>
      <c r="D86" s="82"/>
      <c r="E86" s="82"/>
    </row>
    <row r="87" spans="1:5" ht="16.5">
      <c r="A87" s="59"/>
      <c r="B87" s="82"/>
      <c r="C87" s="82"/>
      <c r="D87" s="82"/>
      <c r="E87" s="82"/>
    </row>
    <row r="88" spans="1:5" ht="16.5">
      <c r="A88" s="59"/>
      <c r="B88" s="82"/>
      <c r="C88" s="82"/>
      <c r="D88" s="82"/>
      <c r="E88" s="82"/>
    </row>
    <row r="89" spans="1:5" ht="16.5">
      <c r="A89" s="59"/>
      <c r="B89" s="82"/>
      <c r="C89" s="82"/>
      <c r="D89" s="82"/>
      <c r="E89" s="82"/>
    </row>
    <row r="90" spans="1:5">
      <c r="A90" s="59"/>
      <c r="B90" s="59"/>
      <c r="C90" s="59"/>
      <c r="D90" s="59"/>
      <c r="E90" s="59"/>
    </row>
    <row r="91" spans="1:5">
      <c r="A91" s="59"/>
      <c r="B91" s="59"/>
      <c r="C91" s="59"/>
      <c r="D91" s="59"/>
      <c r="E91" s="59"/>
    </row>
    <row r="92" spans="1:5">
      <c r="A92" s="59"/>
      <c r="B92" s="59"/>
      <c r="C92" s="59"/>
      <c r="D92" s="59"/>
      <c r="E92" s="59"/>
    </row>
    <row r="93" spans="1:5">
      <c r="A93" s="59"/>
      <c r="B93" s="59"/>
      <c r="C93" s="59"/>
      <c r="D93" s="59"/>
      <c r="E93" s="59"/>
    </row>
    <row r="94" spans="1:5">
      <c r="A94" s="59"/>
      <c r="B94" s="59"/>
      <c r="C94" s="59"/>
      <c r="D94" s="59"/>
      <c r="E94" s="59"/>
    </row>
    <row r="95" spans="1:5">
      <c r="A95" s="59"/>
      <c r="B95" s="59"/>
      <c r="C95" s="59"/>
      <c r="D95" s="59"/>
      <c r="E95" s="59"/>
    </row>
    <row r="96" spans="1:5">
      <c r="A96" s="59"/>
      <c r="B96" s="59"/>
      <c r="C96" s="59"/>
      <c r="D96" s="59"/>
      <c r="E96" s="59"/>
    </row>
    <row r="97" spans="1:5">
      <c r="A97" s="59"/>
      <c r="B97" s="59"/>
      <c r="C97" s="59"/>
      <c r="D97" s="59"/>
      <c r="E97" s="59"/>
    </row>
    <row r="98" spans="1:5">
      <c r="A98" s="59"/>
      <c r="B98" s="59"/>
      <c r="C98" s="59"/>
      <c r="D98" s="59"/>
      <c r="E98" s="59"/>
    </row>
    <row r="99" spans="1:5">
      <c r="A99" s="59"/>
      <c r="B99" s="59"/>
      <c r="C99" s="59"/>
      <c r="D99" s="59"/>
      <c r="E99" s="59"/>
    </row>
    <row r="100" spans="1:5">
      <c r="A100" s="59"/>
      <c r="B100" s="59"/>
      <c r="C100" s="59"/>
      <c r="D100" s="59"/>
      <c r="E100" s="59"/>
    </row>
    <row r="101" spans="1:5">
      <c r="A101" s="59"/>
      <c r="B101" s="59"/>
      <c r="C101" s="59"/>
      <c r="D101" s="59"/>
      <c r="E101" s="59"/>
    </row>
    <row r="102" spans="1:5">
      <c r="A102" s="59"/>
      <c r="B102" s="59"/>
      <c r="C102" s="59"/>
      <c r="D102" s="59"/>
      <c r="E102" s="59"/>
    </row>
    <row r="103" spans="1:5">
      <c r="A103" s="59"/>
      <c r="B103" s="59"/>
      <c r="C103" s="59"/>
      <c r="D103" s="59"/>
      <c r="E103" s="59"/>
    </row>
    <row r="104" spans="1:5">
      <c r="A104" s="59"/>
      <c r="B104" s="59"/>
      <c r="C104" s="59"/>
      <c r="D104" s="59"/>
      <c r="E104" s="59"/>
    </row>
    <row r="105" spans="1:5">
      <c r="A105" s="59"/>
      <c r="B105" s="59"/>
      <c r="C105" s="59"/>
      <c r="D105" s="59"/>
      <c r="E105" s="59"/>
    </row>
    <row r="106" spans="1:5">
      <c r="A106" s="59"/>
      <c r="B106" s="59"/>
      <c r="C106" s="59"/>
      <c r="D106" s="59"/>
      <c r="E106" s="59"/>
    </row>
    <row r="107" spans="1:5">
      <c r="A107" s="59"/>
      <c r="B107" s="59"/>
      <c r="C107" s="59"/>
      <c r="D107" s="59"/>
      <c r="E107" s="59"/>
    </row>
    <row r="108" spans="1:5">
      <c r="A108" s="59"/>
      <c r="B108" s="59"/>
      <c r="C108" s="59"/>
      <c r="D108" s="59"/>
      <c r="E108" s="59"/>
    </row>
    <row r="109" spans="1:5">
      <c r="A109" s="59"/>
      <c r="B109" s="59"/>
      <c r="C109" s="59"/>
      <c r="D109" s="59"/>
      <c r="E109" s="59"/>
    </row>
    <row r="110" spans="1:5">
      <c r="A110" s="59"/>
      <c r="B110" s="59"/>
      <c r="C110" s="59"/>
      <c r="D110" s="59"/>
      <c r="E110" s="59"/>
    </row>
    <row r="111" spans="1:5">
      <c r="A111" s="59"/>
      <c r="B111" s="59"/>
      <c r="C111" s="59"/>
      <c r="D111" s="59"/>
      <c r="E111" s="59"/>
    </row>
    <row r="112" spans="1:5">
      <c r="A112" s="59"/>
      <c r="B112" s="59"/>
      <c r="C112" s="59"/>
      <c r="D112" s="59"/>
      <c r="E112" s="59"/>
    </row>
    <row r="113" spans="1:5">
      <c r="A113" s="59"/>
      <c r="B113" s="59"/>
      <c r="C113" s="59"/>
      <c r="D113" s="59"/>
      <c r="E113" s="59"/>
    </row>
    <row r="114" spans="1:5">
      <c r="A114" s="59"/>
      <c r="B114" s="59"/>
      <c r="C114" s="59"/>
      <c r="D114" s="59"/>
      <c r="E114" s="59"/>
    </row>
    <row r="115" spans="1:5">
      <c r="A115" s="59"/>
      <c r="B115" s="59"/>
      <c r="C115" s="59"/>
      <c r="D115" s="59"/>
      <c r="E115" s="59"/>
    </row>
    <row r="116" spans="1:5">
      <c r="A116" s="59"/>
      <c r="B116" s="59"/>
      <c r="C116" s="59"/>
      <c r="D116" s="59"/>
      <c r="E116" s="59"/>
    </row>
    <row r="117" spans="1:5">
      <c r="A117" s="59"/>
      <c r="B117" s="59"/>
      <c r="C117" s="59"/>
      <c r="D117" s="59"/>
      <c r="E117" s="59"/>
    </row>
    <row r="118" spans="1:5">
      <c r="A118" s="59"/>
      <c r="B118" s="59"/>
      <c r="C118" s="59"/>
      <c r="D118" s="59"/>
      <c r="E118" s="59"/>
    </row>
    <row r="119" spans="1:5">
      <c r="A119" s="59"/>
      <c r="B119" s="59"/>
      <c r="C119" s="59"/>
      <c r="D119" s="59"/>
      <c r="E119" s="59"/>
    </row>
    <row r="120" spans="1:5">
      <c r="A120" s="59"/>
      <c r="B120" s="59"/>
      <c r="C120" s="59"/>
      <c r="D120" s="59"/>
      <c r="E120" s="59"/>
    </row>
    <row r="121" spans="1:5">
      <c r="A121" s="59"/>
      <c r="B121" s="59"/>
      <c r="C121" s="59"/>
      <c r="D121" s="59"/>
      <c r="E121" s="59"/>
    </row>
    <row r="122" spans="1:5">
      <c r="A122" s="59"/>
      <c r="B122" s="59"/>
      <c r="C122" s="59"/>
      <c r="D122" s="59"/>
      <c r="E122" s="59"/>
    </row>
    <row r="123" spans="1:5">
      <c r="A123" s="59"/>
      <c r="B123" s="59"/>
      <c r="C123" s="59"/>
      <c r="D123" s="59"/>
      <c r="E123" s="59"/>
    </row>
    <row r="124" spans="1:5">
      <c r="A124" s="59"/>
      <c r="B124" s="59"/>
      <c r="C124" s="59"/>
      <c r="D124" s="59"/>
      <c r="E124" s="59"/>
    </row>
    <row r="125" spans="1:5">
      <c r="A125" s="59"/>
      <c r="B125" s="59"/>
      <c r="C125" s="59"/>
      <c r="D125" s="59"/>
      <c r="E125" s="59"/>
    </row>
    <row r="126" spans="1:5">
      <c r="A126" s="59"/>
      <c r="B126" s="59"/>
      <c r="C126" s="59"/>
      <c r="D126" s="59"/>
      <c r="E126" s="59"/>
    </row>
    <row r="127" spans="1:5">
      <c r="A127" s="59"/>
      <c r="B127" s="59"/>
      <c r="C127" s="59"/>
      <c r="D127" s="59"/>
      <c r="E127" s="59"/>
    </row>
    <row r="128" spans="1:5">
      <c r="A128" s="59"/>
      <c r="B128" s="59"/>
      <c r="C128" s="59"/>
      <c r="D128" s="59"/>
      <c r="E128" s="59"/>
    </row>
    <row r="129" spans="1:5">
      <c r="A129" s="59"/>
      <c r="B129" s="59"/>
      <c r="C129" s="59"/>
      <c r="D129" s="59"/>
      <c r="E129" s="59"/>
    </row>
    <row r="130" spans="1:5">
      <c r="A130" s="59"/>
      <c r="B130" s="59"/>
      <c r="C130" s="59"/>
      <c r="D130" s="59"/>
      <c r="E130" s="59"/>
    </row>
    <row r="131" spans="1:5">
      <c r="A131" s="59"/>
      <c r="B131" s="59"/>
      <c r="C131" s="59"/>
      <c r="D131" s="59"/>
      <c r="E131" s="59"/>
    </row>
    <row r="132" spans="1:5">
      <c r="A132" s="59"/>
      <c r="B132" s="59"/>
      <c r="C132" s="59"/>
      <c r="D132" s="59"/>
      <c r="E132" s="59"/>
    </row>
    <row r="133" spans="1:5">
      <c r="A133" s="59"/>
      <c r="B133" s="59"/>
      <c r="C133" s="59"/>
      <c r="D133" s="59"/>
      <c r="E133" s="59"/>
    </row>
    <row r="134" spans="1:5">
      <c r="A134" s="59"/>
      <c r="B134" s="59"/>
      <c r="C134" s="59"/>
      <c r="D134" s="59"/>
      <c r="E134" s="59"/>
    </row>
    <row r="135" spans="1:5">
      <c r="A135" s="59"/>
      <c r="B135" s="59"/>
      <c r="C135" s="59"/>
      <c r="D135" s="59"/>
      <c r="E135" s="59"/>
    </row>
    <row r="136" spans="1:5">
      <c r="A136" s="59"/>
      <c r="B136" s="59"/>
      <c r="C136" s="59"/>
      <c r="D136" s="59"/>
      <c r="E136" s="59"/>
    </row>
    <row r="137" spans="1:5">
      <c r="A137" s="59"/>
      <c r="B137" s="59"/>
      <c r="C137" s="59"/>
      <c r="D137" s="59"/>
      <c r="E137" s="59"/>
    </row>
    <row r="138" spans="1:5">
      <c r="A138" s="59"/>
      <c r="B138" s="59"/>
      <c r="C138" s="59"/>
      <c r="D138" s="59"/>
      <c r="E138" s="59"/>
    </row>
    <row r="139" spans="1:5">
      <c r="A139" s="59"/>
      <c r="B139" s="59"/>
      <c r="C139" s="59"/>
      <c r="D139" s="59"/>
      <c r="E139" s="59"/>
    </row>
    <row r="140" spans="1:5">
      <c r="A140" s="59"/>
      <c r="B140" s="59"/>
      <c r="C140" s="59"/>
      <c r="D140" s="59"/>
      <c r="E140" s="59"/>
    </row>
    <row r="141" spans="1:5">
      <c r="A141" s="59"/>
      <c r="B141" s="59"/>
      <c r="C141" s="59"/>
      <c r="D141" s="59"/>
      <c r="E141" s="59"/>
    </row>
    <row r="142" spans="1:5">
      <c r="A142" s="59"/>
      <c r="B142" s="59"/>
      <c r="C142" s="59"/>
      <c r="D142" s="59"/>
      <c r="E142" s="59"/>
    </row>
    <row r="143" spans="1:5">
      <c r="A143" s="59"/>
      <c r="B143" s="59"/>
      <c r="C143" s="59"/>
      <c r="D143" s="59"/>
      <c r="E143" s="59"/>
    </row>
    <row r="144" spans="1:5">
      <c r="A144" s="59"/>
      <c r="B144" s="59"/>
      <c r="C144" s="59"/>
      <c r="D144" s="59"/>
      <c r="E144" s="59"/>
    </row>
    <row r="145" spans="1:5">
      <c r="A145" s="59"/>
      <c r="B145" s="59"/>
      <c r="C145" s="59"/>
      <c r="D145" s="59"/>
      <c r="E145" s="59"/>
    </row>
    <row r="146" spans="1:5">
      <c r="A146" s="59"/>
      <c r="B146" s="59"/>
      <c r="C146" s="59"/>
      <c r="D146" s="59"/>
      <c r="E146" s="59"/>
    </row>
    <row r="147" spans="1:5">
      <c r="A147" s="59"/>
      <c r="B147" s="59"/>
      <c r="C147" s="59"/>
      <c r="D147" s="59"/>
      <c r="E147" s="59"/>
    </row>
    <row r="148" spans="1:5">
      <c r="A148" s="59"/>
      <c r="B148" s="59"/>
      <c r="C148" s="59"/>
      <c r="D148" s="59"/>
      <c r="E148" s="59"/>
    </row>
    <row r="149" spans="1:5">
      <c r="A149" s="59"/>
      <c r="B149" s="59"/>
      <c r="C149" s="59"/>
      <c r="D149" s="59"/>
      <c r="E149" s="59"/>
    </row>
    <row r="150" spans="1:5">
      <c r="A150" s="59"/>
      <c r="B150" s="59"/>
      <c r="C150" s="59"/>
      <c r="D150" s="59"/>
      <c r="E150" s="59"/>
    </row>
    <row r="151" spans="1:5">
      <c r="A151" s="59"/>
      <c r="B151" s="59"/>
      <c r="C151" s="59"/>
      <c r="D151" s="59"/>
      <c r="E151" s="59"/>
    </row>
    <row r="152" spans="1:5">
      <c r="A152" s="59"/>
      <c r="B152" s="59"/>
      <c r="C152" s="59"/>
      <c r="D152" s="59"/>
      <c r="E152" s="59"/>
    </row>
    <row r="153" spans="1:5">
      <c r="A153" s="59"/>
      <c r="B153" s="59"/>
      <c r="C153" s="59"/>
      <c r="D153" s="59"/>
      <c r="E153" s="59"/>
    </row>
    <row r="154" spans="1:5">
      <c r="A154" s="59"/>
      <c r="B154" s="59"/>
      <c r="C154" s="59"/>
      <c r="D154" s="59"/>
      <c r="E154" s="59"/>
    </row>
    <row r="155" spans="1:5">
      <c r="A155" s="59"/>
      <c r="B155" s="59"/>
      <c r="C155" s="59"/>
      <c r="D155" s="59"/>
      <c r="E155" s="59"/>
    </row>
    <row r="156" spans="1:5">
      <c r="A156" s="59"/>
      <c r="B156" s="59"/>
      <c r="C156" s="59"/>
      <c r="D156" s="59"/>
      <c r="E156" s="59"/>
    </row>
    <row r="157" spans="1:5">
      <c r="A157" s="59"/>
      <c r="B157" s="59"/>
      <c r="C157" s="59"/>
      <c r="D157" s="59"/>
      <c r="E157" s="59"/>
    </row>
    <row r="158" spans="1:5">
      <c r="A158" s="59"/>
      <c r="B158" s="59"/>
      <c r="C158" s="59"/>
      <c r="D158" s="59"/>
      <c r="E158" s="59"/>
    </row>
    <row r="159" spans="1:5">
      <c r="A159" s="59"/>
      <c r="B159" s="59"/>
      <c r="C159" s="59"/>
      <c r="D159" s="59"/>
      <c r="E159" s="59"/>
    </row>
    <row r="160" spans="1:5">
      <c r="A160" s="59"/>
      <c r="B160" s="59"/>
      <c r="C160" s="59"/>
      <c r="D160" s="59"/>
      <c r="E160" s="59"/>
    </row>
    <row r="161" spans="1:5">
      <c r="A161" s="59"/>
      <c r="B161" s="59"/>
      <c r="C161" s="59"/>
      <c r="D161" s="59"/>
      <c r="E161" s="59"/>
    </row>
    <row r="162" spans="1:5">
      <c r="A162" s="59"/>
      <c r="B162" s="59"/>
      <c r="C162" s="59"/>
      <c r="D162" s="59"/>
      <c r="E162" s="59"/>
    </row>
    <row r="163" spans="1:5">
      <c r="A163" s="59"/>
      <c r="B163" s="59"/>
      <c r="C163" s="59"/>
      <c r="D163" s="59"/>
      <c r="E163" s="59"/>
    </row>
    <row r="164" spans="1:5">
      <c r="A164" s="59"/>
      <c r="B164" s="59"/>
      <c r="C164" s="59"/>
      <c r="D164" s="59"/>
      <c r="E164" s="59"/>
    </row>
    <row r="165" spans="1:5">
      <c r="A165" s="59"/>
      <c r="B165" s="59"/>
      <c r="C165" s="59"/>
      <c r="D165" s="59"/>
      <c r="E165" s="59"/>
    </row>
    <row r="166" spans="1:5">
      <c r="A166" s="59"/>
      <c r="B166" s="59"/>
      <c r="C166" s="59"/>
      <c r="D166" s="59"/>
      <c r="E166" s="59"/>
    </row>
    <row r="167" spans="1:5">
      <c r="A167" s="59"/>
      <c r="B167" s="59"/>
      <c r="C167" s="59"/>
      <c r="D167" s="59"/>
      <c r="E167" s="59"/>
    </row>
    <row r="168" spans="1:5">
      <c r="A168" s="59"/>
      <c r="B168" s="59"/>
      <c r="C168" s="59"/>
      <c r="D168" s="59"/>
      <c r="E168" s="59"/>
    </row>
    <row r="169" spans="1:5">
      <c r="A169" s="59"/>
      <c r="B169" s="59"/>
      <c r="C169" s="59"/>
      <c r="D169" s="59"/>
      <c r="E169" s="59"/>
    </row>
    <row r="170" spans="1:5">
      <c r="A170" s="59"/>
      <c r="B170" s="59"/>
      <c r="C170" s="59"/>
      <c r="D170" s="59"/>
      <c r="E170" s="59"/>
    </row>
    <row r="171" spans="1:5">
      <c r="A171" s="59"/>
      <c r="B171" s="59"/>
      <c r="C171" s="59"/>
      <c r="D171" s="59"/>
      <c r="E171" s="59"/>
    </row>
    <row r="172" spans="1:5">
      <c r="A172" s="59"/>
      <c r="B172" s="59"/>
      <c r="C172" s="59"/>
      <c r="D172" s="59"/>
      <c r="E172" s="59"/>
    </row>
    <row r="173" spans="1:5">
      <c r="A173" s="59"/>
      <c r="B173" s="59"/>
      <c r="C173" s="59"/>
      <c r="D173" s="59"/>
      <c r="E173" s="59"/>
    </row>
    <row r="174" spans="1:5">
      <c r="A174" s="59"/>
      <c r="B174" s="59"/>
      <c r="C174" s="59"/>
      <c r="D174" s="59"/>
      <c r="E174" s="59"/>
    </row>
    <row r="175" spans="1:5">
      <c r="A175" s="59"/>
      <c r="B175" s="59"/>
      <c r="C175" s="59"/>
      <c r="D175" s="59"/>
      <c r="E175" s="59"/>
    </row>
    <row r="176" spans="1:5">
      <c r="A176" s="59"/>
      <c r="B176" s="59"/>
      <c r="C176" s="59"/>
      <c r="D176" s="59"/>
      <c r="E176" s="59"/>
    </row>
    <row r="177" spans="1:5">
      <c r="A177" s="59"/>
      <c r="B177" s="59"/>
      <c r="C177" s="59"/>
      <c r="D177" s="59"/>
      <c r="E177" s="59"/>
    </row>
    <row r="178" spans="1:5">
      <c r="A178" s="59"/>
      <c r="B178" s="59"/>
      <c r="C178" s="59"/>
      <c r="D178" s="59"/>
      <c r="E178" s="59"/>
    </row>
    <row r="179" spans="1:5">
      <c r="A179" s="59"/>
      <c r="B179" s="59"/>
      <c r="C179" s="59"/>
      <c r="D179" s="59"/>
      <c r="E179" s="59"/>
    </row>
    <row r="180" spans="1:5">
      <c r="A180" s="59"/>
      <c r="B180" s="59"/>
      <c r="C180" s="59"/>
      <c r="D180" s="59"/>
      <c r="E180" s="59"/>
    </row>
    <row r="181" spans="1:5">
      <c r="A181" s="59"/>
      <c r="B181" s="59"/>
      <c r="C181" s="59"/>
      <c r="D181" s="59"/>
      <c r="E181" s="59"/>
    </row>
    <row r="182" spans="1:5">
      <c r="A182" s="59"/>
      <c r="B182" s="59"/>
      <c r="C182" s="59"/>
      <c r="D182" s="59"/>
      <c r="E182" s="59"/>
    </row>
    <row r="183" spans="1:5">
      <c r="A183" s="59"/>
      <c r="B183" s="59"/>
      <c r="C183" s="59"/>
      <c r="D183" s="59"/>
      <c r="E183" s="59"/>
    </row>
    <row r="184" spans="1:5">
      <c r="A184" s="59"/>
      <c r="B184" s="59"/>
      <c r="C184" s="59"/>
      <c r="D184" s="59"/>
      <c r="E184" s="59"/>
    </row>
    <row r="185" spans="1:5">
      <c r="A185" s="59"/>
      <c r="B185" s="59"/>
      <c r="C185" s="59"/>
      <c r="D185" s="59"/>
      <c r="E185" s="59"/>
    </row>
    <row r="186" spans="1:5">
      <c r="A186" s="59"/>
      <c r="B186" s="59"/>
      <c r="C186" s="59"/>
      <c r="D186" s="59"/>
      <c r="E186" s="59"/>
    </row>
    <row r="187" spans="1:5">
      <c r="A187" s="59"/>
      <c r="B187" s="59"/>
      <c r="C187" s="59"/>
      <c r="D187" s="59"/>
      <c r="E187" s="59"/>
    </row>
    <row r="188" spans="1:5">
      <c r="A188" s="59"/>
      <c r="B188" s="59"/>
      <c r="C188" s="59"/>
      <c r="D188" s="59"/>
      <c r="E188" s="59"/>
    </row>
    <row r="189" spans="1:5">
      <c r="A189" s="59"/>
      <c r="B189" s="59"/>
      <c r="C189" s="59"/>
      <c r="D189" s="59"/>
      <c r="E189" s="59"/>
    </row>
    <row r="190" spans="1:5">
      <c r="A190" s="59"/>
      <c r="B190" s="59"/>
      <c r="C190" s="59"/>
      <c r="D190" s="59"/>
      <c r="E190" s="59"/>
    </row>
    <row r="191" spans="1:5">
      <c r="A191" s="59"/>
      <c r="B191" s="59"/>
      <c r="C191" s="59"/>
      <c r="D191" s="59"/>
      <c r="E191" s="59"/>
    </row>
    <row r="192" spans="1:5">
      <c r="A192" s="59"/>
      <c r="B192" s="59"/>
      <c r="C192" s="59"/>
      <c r="D192" s="59"/>
      <c r="E192" s="59"/>
    </row>
    <row r="193" spans="1:5">
      <c r="A193" s="59"/>
      <c r="B193" s="59"/>
      <c r="C193" s="59"/>
      <c r="D193" s="59"/>
      <c r="E193" s="59"/>
    </row>
    <row r="194" spans="1:5">
      <c r="A194" s="59"/>
      <c r="B194" s="59"/>
      <c r="C194" s="59"/>
      <c r="D194" s="59"/>
      <c r="E194" s="59"/>
    </row>
    <row r="195" spans="1:5">
      <c r="A195" s="59"/>
      <c r="B195" s="59"/>
      <c r="C195" s="59"/>
      <c r="D195" s="59"/>
      <c r="E195" s="59"/>
    </row>
    <row r="196" spans="1:5">
      <c r="A196" s="59"/>
      <c r="B196" s="59"/>
      <c r="C196" s="59"/>
      <c r="D196" s="59"/>
      <c r="E196" s="59"/>
    </row>
  </sheetData>
  <mergeCells count="5">
    <mergeCell ref="B2:E3"/>
    <mergeCell ref="B34:E34"/>
    <mergeCell ref="B5:B6"/>
    <mergeCell ref="B22:B23"/>
    <mergeCell ref="B4:E4"/>
  </mergeCells>
  <printOptions horizontalCentered="1"/>
  <pageMargins left="0.19685039370078741" right="0.19685039370078741" top="0.74803149606299213" bottom="0.74803149606299213" header="0.31496062992125984" footer="0.31496062992125984"/>
  <pageSetup paperSize="9" scale="10" orientation="portrait" r:id="rId1"/>
</worksheet>
</file>

<file path=docProps/app.xml><?xml version="1.0" encoding="utf-8"?>
<Properties xmlns="http://schemas.openxmlformats.org/officeDocument/2006/extended-properties" xmlns:vt="http://schemas.openxmlformats.org/officeDocument/2006/docPropsVTypes">
  <Application>Microsoft Excel Online</Application>
  <Manager/>
  <Company>FME</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Þorsteinn E. Marinósson</dc:creator>
  <cp:keywords/>
  <dc:description/>
  <cp:lastModifiedBy>SÍ Linda Hrönn Gylfadóttir</cp:lastModifiedBy>
  <cp:revision/>
  <dcterms:created xsi:type="dcterms:W3CDTF">2006-06-19T15:05:47Z</dcterms:created>
  <dcterms:modified xsi:type="dcterms:W3CDTF">2024-08-27T15:06:46Z</dcterms:modified>
  <cp:category/>
  <cp:contentStatus/>
</cp:coreProperties>
</file>