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25" windowWidth="15480" windowHeight="11640"/>
  </bookViews>
  <sheets>
    <sheet name="CR SA retail" sheetId="1" r:id="rId1"/>
  </sheets>
  <externalReferences>
    <externalReference r:id="rId2"/>
  </externalReferences>
  <definedNames>
    <definedName name="_xlnm.Print_Area" localSheetId="0">'CR SA retail'!$B$2:$X$36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4519"/>
</workbook>
</file>

<file path=xl/calcChain.xml><?xml version="1.0" encoding="utf-8"?>
<calcChain xmlns="http://schemas.openxmlformats.org/spreadsheetml/2006/main">
  <c r="Q21" i="1"/>
  <c r="Q22"/>
  <c r="X34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X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V22" s="1"/>
  <c r="W22" s="1"/>
  <c r="X22" s="1"/>
  <c r="F21"/>
  <c r="M21" s="1"/>
  <c r="V21" s="1"/>
  <c r="W21" s="1"/>
  <c r="X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X12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D10"/>
  <c r="C10"/>
  <c r="F10" l="1"/>
  <c r="X18"/>
  <c r="X10" s="1"/>
  <c r="W10"/>
  <c r="M10"/>
  <c r="Q10" s="1"/>
  <c r="V10" s="1"/>
</calcChain>
</file>

<file path=xl/sharedStrings.xml><?xml version="1.0" encoding="utf-8"?>
<sst xmlns="http://schemas.openxmlformats.org/spreadsheetml/2006/main" count="52" uniqueCount="50">
  <si>
    <t>CR SA</t>
  </si>
  <si>
    <t>CREDIT AND COUNTERPARTY CREDIT RISKS AND FREE DELIVERIES: STANDARDISED APPROACH TO CAPITAL REQUIREMENTS</t>
  </si>
  <si>
    <t xml:space="preserve"> SA Exposure class:</t>
  </si>
  <si>
    <t>Retail</t>
  </si>
  <si>
    <t>(Thousand ISK)</t>
  </si>
  <si>
    <t>ORIGINAL EXPOSURE PRE CONVERSION FACTORS</t>
  </si>
  <si>
    <t xml:space="preserve">(-) VALUE ADJUSTMENTS AND PROVISIONS ASSOCIATED WITH THE ORIGINAL EXPOSURE 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</si>
  <si>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</si>
  <si>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</si>
  <si>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</si>
  <si>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AMOUNT OF THE EXPOSURE: FUNDED CREDIT PROTECTION. FINANCIAL COLLATERAL COMPREHENSIVE METHOD </t>
  </si>
  <si>
    <t>FULLY ADJUSTED EXPOSURE VALUE (E*)</t>
  </si>
  <si>
    <t>BREAKDOWN OF THE FULLY ADJUSTED EXPOSURE OF OFF-BALANCE SHEET ITEMS BY CONVERSION FACTORS</t>
  </si>
  <si>
    <t xml:space="preserve">EXPOSURE VALUE </t>
  </si>
  <si>
    <t>RISK WEIGHTED EXPOSURE AMOUNT</t>
  </si>
  <si>
    <t>CAPITAL REQUIREMENTS</t>
  </si>
  <si>
    <t>OF WHICH: ARISING FROM COUNTERPARTY CREDIT RISK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</si>
  <si>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</si>
  <si>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</si>
  <si>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</si>
  <si>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</si>
  <si>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</si>
  <si>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GUARANTEES</t>
  </si>
  <si>
    <t>CREDIT DERIVATIVES</t>
  </si>
  <si>
    <t>FINANCIAL COLLATERAL: SIMPLE METHOD</t>
  </si>
  <si>
    <t>OTHER FUNDED CREDIT PROTECTION</t>
  </si>
  <si>
    <t>(-) TOTAL OUTFLOWS</t>
  </si>
  <si>
    <t>TOTAL INFLOWS (+)</t>
  </si>
  <si>
    <t xml:space="preserve">(-) VOLATILITY AND MATURITY ADJUSTMENTS </t>
  </si>
  <si>
    <t>4=1+3</t>
  </si>
  <si>
    <t>11=4+9+10</t>
  </si>
  <si>
    <t>15=11+12+13</t>
  </si>
  <si>
    <t>20=15-16-0,8*17-0,5*18</t>
  </si>
  <si>
    <t>TOTAL EXPOSURES</t>
  </si>
  <si>
    <t xml:space="preserve">  BREAKDOWN OF TOTAL EXPOSURES BY EXPOSURE TYPES:</t>
  </si>
  <si>
    <t xml:space="preserve">  On balance sheet items</t>
  </si>
  <si>
    <t xml:space="preserve">  Off balance sheet items</t>
  </si>
  <si>
    <t xml:space="preserve">  Securities Financing Transactions &amp; Long Settlement Transactions</t>
  </si>
  <si>
    <t xml:space="preserve">  Derivatives</t>
  </si>
  <si>
    <t xml:space="preserve">  From Contractual Cross Product Netting</t>
  </si>
  <si>
    <t xml:space="preserve">  BREAKDOWN OF TOTAL EXPOSURES BY RISK WEIGHTS:</t>
  </si>
  <si>
    <t>of which:                past due (a)</t>
  </si>
  <si>
    <t xml:space="preserve">without credit assessment by a nominated ECAI </t>
  </si>
  <si>
    <t>secured by commercial real estate(a)</t>
  </si>
  <si>
    <t>of which:                 past due (a)</t>
  </si>
  <si>
    <t>secured by real estate (a)</t>
  </si>
  <si>
    <t>Other risk weights</t>
  </si>
  <si>
    <t>(a) These rows would be applicable if the Institution reports the data for the IRB exposure classes and for the Total exposure class.</t>
  </si>
  <si>
    <t>Simple</t>
  </si>
  <si>
    <t>Compre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</si>
</sst>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36"/>
      <name val="Verdana"/>
      <family val="2"/>
    </font>
    <font>
      <sz val="26"/>
      <name val="Verdana"/>
      <family val="2"/>
    </font>
    <font>
      <sz val="26"/>
      <name val="Arial"/>
      <family val="2"/>
    </font>
    <font>
      <sz val="48"/>
      <name val="Arial"/>
      <family val="2"/>
    </font>
    <font>
      <sz val="28"/>
      <name val="Arial"/>
      <family val="2"/>
    </font>
    <font>
      <b/>
      <sz val="26"/>
      <name val="Verdana"/>
      <family val="2"/>
    </font>
    <font>
      <sz val="24"/>
      <name val="Verdana"/>
      <family val="2"/>
    </font>
    <font>
      <sz val="16"/>
      <color indexed="10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48"/>
      <name val="Verdana"/>
      <family val="2"/>
    </font>
    <font>
      <sz val="20"/>
      <name val="Verdana"/>
      <family val="2"/>
    </font>
    <font>
      <sz val="23"/>
      <name val="Verdana"/>
      <family val="2"/>
    </font>
    <font>
      <sz val="23"/>
      <name val="Arial"/>
      <family val="2"/>
    </font>
    <font>
      <sz val="20"/>
      <color indexed="10"/>
      <name val="Verdana"/>
      <family val="2"/>
    </font>
    <font>
      <sz val="16"/>
      <name val="Verdana"/>
      <family val="2"/>
    </font>
    <font>
      <b/>
      <sz val="20"/>
      <name val="Verdana"/>
      <family val="2"/>
    </font>
    <font>
      <sz val="28"/>
      <name val="Verdana"/>
      <family val="2"/>
    </font>
    <font>
      <sz val="14"/>
      <name val="Verdana"/>
      <family val="2"/>
    </font>
    <font>
      <b/>
      <sz val="26"/>
      <color indexed="10"/>
      <name val="Verdana"/>
      <family val="2"/>
    </font>
    <font>
      <b/>
      <sz val="10"/>
      <color indexed="10"/>
      <name val="Arial"/>
      <family val="2"/>
    </font>
    <font>
      <i/>
      <sz val="20"/>
      <name val="Verdana"/>
      <family val="2"/>
    </font>
    <font>
      <sz val="22"/>
      <name val="Verdana"/>
      <family val="2"/>
    </font>
    <font>
      <sz val="10"/>
      <color indexed="9"/>
      <name val="Verdana"/>
      <family val="2"/>
    </font>
    <font>
      <sz val="72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22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/>
      <bottom/>
      <diagonal style="thin">
        <color indexed="64"/>
      </diagonal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0" fontId="2" fillId="0" borderId="0" xfId="0" applyFont="1"/>
    <xf numFmtId="0" fontId="3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top" wrapText="1"/>
    </xf>
    <xf numFmtId="0" fontId="5" fillId="0" borderId="2" xfId="1" applyFont="1" applyFill="1" applyBorder="1" applyAlignment="1">
      <alignment horizontal="centerContinuous" vertical="top" wrapText="1"/>
    </xf>
    <xf numFmtId="0" fontId="2" fillId="0" borderId="2" xfId="1" applyFont="1" applyFill="1" applyBorder="1" applyAlignment="1">
      <alignment horizontal="centerContinuous" vertical="top"/>
    </xf>
    <xf numFmtId="0" fontId="2" fillId="0" borderId="2" xfId="1" applyFont="1" applyBorder="1" applyAlignment="1">
      <alignment horizontal="centerContinuous" vertical="top"/>
    </xf>
    <xf numFmtId="0" fontId="2" fillId="0" borderId="3" xfId="1" applyFont="1" applyBorder="1" applyAlignment="1">
      <alignment horizontal="centerContinuous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Border="1" applyAlignment="1">
      <alignment vertical="top"/>
    </xf>
    <xf numFmtId="0" fontId="3" fillId="0" borderId="4" xfId="1" applyFont="1" applyBorder="1" applyAlignment="1">
      <alignment horizontal="lef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/>
    <xf numFmtId="0" fontId="2" fillId="0" borderId="7" xfId="1" applyFont="1" applyBorder="1"/>
    <xf numFmtId="0" fontId="2" fillId="0" borderId="0" xfId="1" applyFont="1" applyFill="1" applyBorder="1"/>
    <xf numFmtId="0" fontId="10" fillId="0" borderId="4" xfId="1" applyFont="1" applyBorder="1" applyAlignment="1">
      <alignment horizontal="right"/>
    </xf>
    <xf numFmtId="0" fontId="11" fillId="0" borderId="0" xfId="1" applyFont="1" applyBorder="1" applyAlignment="1">
      <alignment horizontal="center" wrapText="1"/>
    </xf>
    <xf numFmtId="0" fontId="12" fillId="0" borderId="0" xfId="0" applyFont="1" applyBorder="1"/>
    <xf numFmtId="0" fontId="1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vertical="center" wrapText="1"/>
    </xf>
    <xf numFmtId="0" fontId="17" fillId="0" borderId="0" xfId="1" applyFont="1" applyFill="1" applyBorder="1"/>
    <xf numFmtId="0" fontId="18" fillId="0" borderId="0" xfId="1" applyFont="1" applyFill="1" applyBorder="1"/>
    <xf numFmtId="0" fontId="17" fillId="2" borderId="0" xfId="1" applyFont="1" applyFill="1" applyBorder="1"/>
    <xf numFmtId="0" fontId="16" fillId="2" borderId="11" xfId="1" applyFont="1" applyFill="1" applyBorder="1" applyAlignment="1">
      <alignment vertical="center" wrapText="1"/>
    </xf>
    <xf numFmtId="0" fontId="19" fillId="0" borderId="11" xfId="1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wrapText="1"/>
    </xf>
    <xf numFmtId="0" fontId="17" fillId="2" borderId="0" xfId="1" applyFont="1" applyFill="1" applyBorder="1" applyAlignment="1">
      <alignment wrapText="1"/>
    </xf>
    <xf numFmtId="0" fontId="19" fillId="0" borderId="12" xfId="1" applyFont="1" applyFill="1" applyBorder="1" applyAlignment="1">
      <alignment vertical="center" wrapText="1"/>
    </xf>
    <xf numFmtId="0" fontId="16" fillId="2" borderId="12" xfId="1" applyFont="1" applyFill="1" applyBorder="1" applyAlignment="1">
      <alignment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wrapText="1"/>
    </xf>
    <xf numFmtId="0" fontId="20" fillId="2" borderId="0" xfId="1" applyFont="1" applyFill="1" applyBorder="1" applyAlignment="1">
      <alignment wrapText="1"/>
    </xf>
    <xf numFmtId="0" fontId="6" fillId="0" borderId="0" xfId="0" applyFont="1"/>
    <xf numFmtId="0" fontId="21" fillId="3" borderId="4" xfId="1" applyFont="1" applyFill="1" applyBorder="1" applyAlignment="1">
      <alignment vertical="center" wrapText="1"/>
    </xf>
    <xf numFmtId="3" fontId="22" fillId="0" borderId="5" xfId="1" applyNumberFormat="1" applyFont="1" applyFill="1" applyBorder="1" applyAlignment="1">
      <alignment horizontal="center" vertical="center" wrapText="1"/>
    </xf>
    <xf numFmtId="3" fontId="16" fillId="0" borderId="10" xfId="1" applyNumberFormat="1" applyFont="1" applyFill="1" applyBorder="1" applyAlignment="1">
      <alignment horizontal="center" vertical="center" wrapText="1"/>
    </xf>
    <xf numFmtId="3" fontId="22" fillId="0" borderId="13" xfId="1" applyNumberFormat="1" applyFont="1" applyBorder="1" applyAlignment="1">
      <alignment horizontal="center" vertical="center" wrapText="1"/>
    </xf>
    <xf numFmtId="3" fontId="16" fillId="0" borderId="14" xfId="1" applyNumberFormat="1" applyFont="1" applyFill="1" applyBorder="1" applyAlignment="1">
      <alignment horizontal="center" vertical="center" wrapText="1"/>
    </xf>
    <xf numFmtId="3" fontId="16" fillId="0" borderId="9" xfId="1" applyNumberFormat="1" applyFont="1" applyFill="1" applyBorder="1" applyAlignment="1">
      <alignment horizontal="center" vertical="center" wrapText="1"/>
    </xf>
    <xf numFmtId="3" fontId="16" fillId="0" borderId="15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center" vertical="center" wrapText="1"/>
    </xf>
    <xf numFmtId="3" fontId="16" fillId="0" borderId="14" xfId="1" applyNumberFormat="1" applyFont="1" applyBorder="1" applyAlignment="1" applyProtection="1">
      <alignment horizontal="center" vertical="center" wrapText="1"/>
    </xf>
    <xf numFmtId="3" fontId="16" fillId="0" borderId="17" xfId="1" applyNumberFormat="1" applyFont="1" applyBorder="1" applyAlignment="1" applyProtection="1">
      <alignment horizontal="center" vertical="center" wrapText="1"/>
    </xf>
    <xf numFmtId="3" fontId="16" fillId="0" borderId="18" xfId="1" applyNumberFormat="1" applyFont="1" applyBorder="1" applyAlignment="1" applyProtection="1">
      <alignment horizontal="center" vertical="center" wrapText="1"/>
    </xf>
    <xf numFmtId="3" fontId="22" fillId="0" borderId="6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6" fillId="0" borderId="14" xfId="1" applyNumberFormat="1" applyFont="1" applyBorder="1" applyAlignment="1">
      <alignment horizontal="center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22" fillId="0" borderId="10" xfId="1" applyNumberFormat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9" fontId="21" fillId="0" borderId="0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>
      <alignment horizontal="left" vertical="center" wrapText="1"/>
    </xf>
    <xf numFmtId="9" fontId="21" fillId="0" borderId="9" xfId="1" applyNumberFormat="1" applyFont="1" applyFill="1" applyBorder="1" applyAlignment="1">
      <alignment horizontal="left" vertical="center" wrapText="1"/>
    </xf>
    <xf numFmtId="9" fontId="21" fillId="0" borderId="19" xfId="1" applyNumberFormat="1" applyFont="1" applyFill="1" applyBorder="1" applyAlignment="1">
      <alignment horizontal="left" vertical="center" wrapText="1"/>
    </xf>
    <xf numFmtId="9" fontId="21" fillId="0" borderId="20" xfId="1" applyNumberFormat="1" applyFont="1" applyFill="1" applyBorder="1" applyAlignment="1">
      <alignment horizontal="left" vertical="center" wrapText="1"/>
    </xf>
    <xf numFmtId="9" fontId="21" fillId="0" borderId="3" xfId="1" applyNumberFormat="1" applyFont="1" applyFill="1" applyBorder="1" applyAlignment="1">
      <alignment horizontal="left" vertical="center" wrapText="1"/>
    </xf>
    <xf numFmtId="9" fontId="21" fillId="2" borderId="4" xfId="1" applyNumberFormat="1" applyFont="1" applyFill="1" applyBorder="1" applyAlignment="1">
      <alignment horizontal="left" vertical="center" wrapText="1"/>
    </xf>
    <xf numFmtId="3" fontId="16" fillId="0" borderId="21" xfId="1" applyNumberFormat="1" applyFont="1" applyBorder="1" applyAlignment="1" applyProtection="1">
      <alignment horizontal="center" vertical="center" wrapText="1"/>
      <protection locked="0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0" borderId="13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 applyProtection="1">
      <alignment horizontal="center" vertical="center" wrapText="1"/>
      <protection locked="0"/>
    </xf>
    <xf numFmtId="3" fontId="16" fillId="0" borderId="22" xfId="1" applyNumberFormat="1" applyFont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Border="1" applyAlignment="1" applyProtection="1">
      <alignment horizontal="center" vertical="center" wrapText="1"/>
    </xf>
    <xf numFmtId="3" fontId="16" fillId="0" borderId="24" xfId="1" applyNumberFormat="1" applyFont="1" applyBorder="1" applyAlignment="1" applyProtection="1">
      <alignment horizontal="center" vertical="center" wrapText="1"/>
      <protection locked="0"/>
    </xf>
    <xf numFmtId="3" fontId="16" fillId="0" borderId="25" xfId="1" applyNumberFormat="1" applyFont="1" applyBorder="1" applyAlignment="1" applyProtection="1">
      <alignment horizontal="center" vertical="center" wrapText="1"/>
      <protection locked="0"/>
    </xf>
    <xf numFmtId="3" fontId="16" fillId="0" borderId="26" xfId="1" applyNumberFormat="1" applyFont="1" applyBorder="1" applyAlignment="1" applyProtection="1">
      <alignment horizontal="center" vertical="center" wrapText="1"/>
      <protection locked="0"/>
    </xf>
    <xf numFmtId="3" fontId="16" fillId="0" borderId="27" xfId="1" applyNumberFormat="1" applyFont="1" applyBorder="1" applyAlignment="1" applyProtection="1">
      <alignment horizontal="center" vertical="center" wrapText="1"/>
      <protection locked="0"/>
    </xf>
    <xf numFmtId="3" fontId="16" fillId="0" borderId="28" xfId="1" applyNumberFormat="1" applyFont="1" applyBorder="1" applyAlignment="1" applyProtection="1">
      <alignment horizontal="center" vertical="center" wrapText="1"/>
      <protection locked="0"/>
    </xf>
    <xf numFmtId="3" fontId="16" fillId="0" borderId="29" xfId="1" applyNumberFormat="1" applyFont="1" applyBorder="1" applyAlignment="1">
      <alignment horizontal="center" vertical="center" wrapText="1"/>
    </xf>
    <xf numFmtId="3" fontId="16" fillId="4" borderId="0" xfId="1" quotePrefix="1" applyNumberFormat="1" applyFont="1" applyFill="1" applyBorder="1" applyAlignment="1">
      <alignment horizontal="center" vertical="center" wrapText="1"/>
    </xf>
    <xf numFmtId="3" fontId="16" fillId="0" borderId="21" xfId="1" applyNumberFormat="1" applyFont="1" applyBorder="1" applyAlignment="1">
      <alignment horizontal="center" vertical="center" wrapText="1"/>
    </xf>
    <xf numFmtId="3" fontId="16" fillId="0" borderId="21" xfId="1" applyNumberFormat="1" applyFont="1" applyBorder="1" applyAlignment="1" applyProtection="1">
      <alignment horizontal="center" vertical="center" wrapText="1"/>
    </xf>
    <xf numFmtId="3" fontId="22" fillId="0" borderId="30" xfId="1" applyNumberFormat="1" applyFont="1" applyBorder="1" applyAlignment="1" applyProtection="1">
      <alignment horizontal="center" vertical="center" wrapText="1"/>
      <protection locked="0"/>
    </xf>
    <xf numFmtId="3" fontId="16" fillId="4" borderId="20" xfId="1" applyNumberFormat="1" applyFont="1" applyFill="1" applyBorder="1" applyAlignment="1">
      <alignment horizontal="center" vertical="center" wrapText="1"/>
    </xf>
    <xf numFmtId="3" fontId="16" fillId="0" borderId="31" xfId="1" applyNumberFormat="1" applyFont="1" applyBorder="1" applyAlignment="1" applyProtection="1">
      <alignment horizontal="center" vertical="center" wrapText="1"/>
      <protection locked="0"/>
    </xf>
    <xf numFmtId="3" fontId="22" fillId="0" borderId="31" xfId="1" applyNumberFormat="1" applyFont="1" applyBorder="1" applyAlignment="1">
      <alignment horizontal="center" vertical="center" wrapText="1"/>
    </xf>
    <xf numFmtId="3" fontId="16" fillId="0" borderId="32" xfId="1" applyNumberFormat="1" applyFont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 applyProtection="1">
      <alignment horizontal="center" vertical="center" wrapText="1"/>
      <protection locked="0"/>
    </xf>
    <xf numFmtId="3" fontId="16" fillId="0" borderId="34" xfId="1" applyNumberFormat="1" applyFont="1" applyBorder="1" applyAlignment="1" applyProtection="1">
      <alignment horizontal="center" vertical="center" wrapText="1"/>
    </xf>
    <xf numFmtId="3" fontId="16" fillId="0" borderId="35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Border="1" applyAlignment="1" applyProtection="1">
      <alignment horizontal="center" vertical="center" wrapText="1"/>
      <protection locked="0"/>
    </xf>
    <xf numFmtId="3" fontId="16" fillId="0" borderId="37" xfId="1" applyNumberFormat="1" applyFont="1" applyBorder="1" applyAlignment="1" applyProtection="1">
      <alignment horizontal="center" vertical="center" wrapText="1"/>
      <protection locked="0"/>
    </xf>
    <xf numFmtId="3" fontId="16" fillId="0" borderId="38" xfId="1" applyNumberFormat="1" applyFont="1" applyBorder="1" applyAlignment="1" applyProtection="1">
      <alignment horizontal="center" vertical="center" wrapText="1"/>
      <protection locked="0"/>
    </xf>
    <xf numFmtId="3" fontId="22" fillId="0" borderId="39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 applyProtection="1">
      <alignment horizontal="center" vertical="center" wrapText="1"/>
      <protection locked="0"/>
    </xf>
    <xf numFmtId="3" fontId="16" fillId="0" borderId="17" xfId="1" applyNumberFormat="1" applyFont="1" applyBorder="1" applyAlignment="1" applyProtection="1">
      <alignment horizontal="center" vertical="center" wrapText="1"/>
      <protection locked="0"/>
    </xf>
    <xf numFmtId="3" fontId="16" fillId="0" borderId="18" xfId="1" applyNumberFormat="1" applyFont="1" applyBorder="1" applyAlignment="1" applyProtection="1">
      <alignment horizontal="center" vertical="center" wrapText="1"/>
      <protection locked="0"/>
    </xf>
    <xf numFmtId="3" fontId="22" fillId="0" borderId="31" xfId="1" applyNumberFormat="1" applyFont="1" applyBorder="1" applyAlignment="1" applyProtection="1">
      <alignment horizontal="center" vertical="center" wrapText="1"/>
    </xf>
    <xf numFmtId="3" fontId="16" fillId="0" borderId="4" xfId="1" applyNumberFormat="1" applyFont="1" applyBorder="1" applyAlignment="1" applyProtection="1">
      <alignment horizontal="center" vertical="center" wrapText="1"/>
      <protection locked="0"/>
    </xf>
    <xf numFmtId="3" fontId="16" fillId="0" borderId="40" xfId="1" applyNumberFormat="1" applyFont="1" applyBorder="1" applyAlignment="1" applyProtection="1">
      <alignment horizontal="center" vertical="center" wrapText="1"/>
      <protection locked="0"/>
    </xf>
    <xf numFmtId="3" fontId="16" fillId="0" borderId="39" xfId="1" applyNumberFormat="1" applyFont="1" applyBorder="1" applyAlignment="1">
      <alignment horizontal="center" vertical="center" wrapText="1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1" xfId="1" applyNumberFormat="1" applyFont="1" applyBorder="1" applyAlignment="1" applyProtection="1">
      <alignment horizontal="center" vertical="center" wrapText="1"/>
    </xf>
    <xf numFmtId="3" fontId="16" fillId="0" borderId="41" xfId="1" applyNumberFormat="1" applyFont="1" applyBorder="1" applyAlignment="1" applyProtection="1">
      <alignment horizontal="center" vertical="center" wrapText="1"/>
      <protection locked="0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42" xfId="1" applyNumberFormat="1" applyFont="1" applyBorder="1" applyAlignment="1" applyProtection="1">
      <alignment horizontal="center" vertical="center" wrapText="1"/>
      <protection locked="0"/>
    </xf>
    <xf numFmtId="3" fontId="16" fillId="0" borderId="43" xfId="1" applyNumberFormat="1" applyFont="1" applyBorder="1" applyAlignment="1" applyProtection="1">
      <alignment horizontal="center" vertical="center" wrapText="1"/>
    </xf>
    <xf numFmtId="3" fontId="16" fillId="0" borderId="44" xfId="1" applyNumberFormat="1" applyFont="1" applyBorder="1" applyAlignment="1" applyProtection="1">
      <alignment horizontal="center" vertical="center" wrapText="1"/>
      <protection locked="0"/>
    </xf>
    <xf numFmtId="3" fontId="16" fillId="0" borderId="45" xfId="1" applyNumberFormat="1" applyFont="1" applyBorder="1" applyAlignment="1" applyProtection="1">
      <alignment horizontal="center" vertical="center" wrapText="1"/>
      <protection locked="0"/>
    </xf>
    <xf numFmtId="3" fontId="16" fillId="0" borderId="46" xfId="1" applyNumberFormat="1" applyFont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Border="1" applyAlignment="1" applyProtection="1">
      <alignment horizontal="center" vertical="center" wrapText="1"/>
      <protection locked="0"/>
    </xf>
    <xf numFmtId="3" fontId="16" fillId="0" borderId="48" xfId="1" applyNumberFormat="1" applyFont="1" applyBorder="1" applyAlignment="1">
      <alignment horizontal="center" vertical="center" wrapText="1"/>
    </xf>
    <xf numFmtId="3" fontId="16" fillId="0" borderId="41" xfId="1" applyNumberFormat="1" applyFont="1" applyBorder="1" applyAlignment="1">
      <alignment horizontal="center" vertical="center" wrapText="1"/>
    </xf>
    <xf numFmtId="3" fontId="16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 applyProtection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16" xfId="1" applyNumberFormat="1" applyFont="1" applyFill="1" applyBorder="1" applyAlignment="1">
      <alignment horizontal="left" vertical="center" wrapText="1"/>
    </xf>
    <xf numFmtId="9" fontId="21" fillId="0" borderId="6" xfId="1" applyNumberFormat="1" applyFont="1" applyFill="1" applyBorder="1" applyAlignment="1">
      <alignment horizontal="left" vertical="center" wrapText="1"/>
    </xf>
    <xf numFmtId="9" fontId="21" fillId="3" borderId="11" xfId="1" applyNumberFormat="1" applyFont="1" applyFill="1" applyBorder="1" applyAlignment="1">
      <alignment horizontal="center" vertical="center" wrapText="1"/>
    </xf>
    <xf numFmtId="3" fontId="16" fillId="0" borderId="51" xfId="1" applyNumberFormat="1" applyFont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 applyProtection="1">
      <alignment horizontal="center" vertical="center" wrapText="1"/>
      <protection locked="0"/>
    </xf>
    <xf numFmtId="3" fontId="16" fillId="0" borderId="5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Fill="1" applyBorder="1" applyAlignment="1" applyProtection="1">
      <alignment horizontal="center" vertical="center" wrapText="1"/>
    </xf>
    <xf numFmtId="3" fontId="16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Border="1" applyAlignment="1">
      <alignment horizontal="center" vertical="center" wrapText="1"/>
    </xf>
    <xf numFmtId="3" fontId="16" fillId="0" borderId="53" xfId="1" applyNumberFormat="1" applyFont="1" applyBorder="1" applyAlignment="1" applyProtection="1">
      <alignment horizontal="center" vertical="center" wrapText="1"/>
      <protection locked="0"/>
    </xf>
    <xf numFmtId="3" fontId="16" fillId="0" borderId="56" xfId="1" applyNumberFormat="1" applyFont="1" applyBorder="1" applyAlignment="1" applyProtection="1">
      <alignment horizontal="center" vertical="center" wrapText="1"/>
      <protection locked="0"/>
    </xf>
    <xf numFmtId="3" fontId="16" fillId="0" borderId="54" xfId="1" applyNumberFormat="1" applyFont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>
      <alignment horizontal="center" vertical="center" wrapText="1"/>
    </xf>
    <xf numFmtId="3" fontId="16" fillId="0" borderId="51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6" fillId="0" borderId="57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4" xfId="1" applyNumberFormat="1" applyFont="1" applyFill="1" applyBorder="1" applyAlignment="1" applyProtection="1">
      <alignment horizontal="center" vertical="center" wrapText="1"/>
    </xf>
    <xf numFmtId="3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1" applyNumberFormat="1" applyFont="1" applyBorder="1" applyAlignment="1">
      <alignment horizontal="center" vertical="center" wrapText="1"/>
    </xf>
    <xf numFmtId="3" fontId="16" fillId="0" borderId="58" xfId="1" applyNumberFormat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>
      <alignment horizontal="right" vertical="center" wrapText="1"/>
    </xf>
    <xf numFmtId="3" fontId="16" fillId="0" borderId="59" xfId="1" applyNumberFormat="1" applyFont="1" applyBorder="1" applyAlignment="1" applyProtection="1">
      <alignment horizontal="center" vertical="center" wrapText="1"/>
    </xf>
    <xf numFmtId="3" fontId="16" fillId="0" borderId="60" xfId="1" applyNumberFormat="1" applyFont="1" applyBorder="1" applyAlignment="1" applyProtection="1">
      <alignment horizontal="center" vertical="center" wrapText="1"/>
    </xf>
    <xf numFmtId="3" fontId="16" fillId="0" borderId="61" xfId="1" applyNumberFormat="1" applyFont="1" applyBorder="1" applyAlignment="1" applyProtection="1">
      <alignment horizontal="center" vertical="center" wrapText="1"/>
    </xf>
    <xf numFmtId="3" fontId="16" fillId="0" borderId="62" xfId="1" applyNumberFormat="1" applyFont="1" applyFill="1" applyBorder="1" applyAlignment="1" applyProtection="1">
      <alignment horizontal="center" vertical="center" wrapText="1"/>
    </xf>
    <xf numFmtId="3" fontId="16" fillId="0" borderId="63" xfId="1" applyNumberFormat="1" applyFont="1" applyFill="1" applyBorder="1" applyAlignment="1" applyProtection="1">
      <alignment horizontal="center" vertical="center" wrapText="1"/>
    </xf>
    <xf numFmtId="3" fontId="16" fillId="0" borderId="64" xfId="1" applyNumberFormat="1" applyFont="1" applyFill="1" applyBorder="1" applyAlignment="1" applyProtection="1">
      <alignment horizontal="center" vertical="center" wrapText="1"/>
    </xf>
    <xf numFmtId="3" fontId="16" fillId="0" borderId="65" xfId="1" applyNumberFormat="1" applyFont="1" applyFill="1" applyBorder="1" applyAlignment="1" applyProtection="1">
      <alignment horizontal="center" vertical="center" wrapText="1"/>
    </xf>
    <xf numFmtId="3" fontId="16" fillId="0" borderId="66" xfId="1" applyNumberFormat="1" applyFont="1" applyBorder="1" applyAlignment="1" applyProtection="1">
      <alignment horizontal="center" vertical="center" wrapText="1"/>
    </xf>
    <xf numFmtId="3" fontId="16" fillId="0" borderId="67" xfId="1" applyNumberFormat="1" applyFont="1" applyBorder="1" applyAlignment="1" applyProtection="1">
      <alignment horizontal="center" vertical="center" wrapText="1"/>
    </xf>
    <xf numFmtId="3" fontId="16" fillId="0" borderId="64" xfId="1" applyNumberFormat="1" applyFont="1" applyBorder="1" applyAlignment="1" applyProtection="1">
      <alignment horizontal="center" vertical="center" wrapText="1"/>
    </xf>
    <xf numFmtId="3" fontId="16" fillId="0" borderId="68" xfId="1" applyNumberFormat="1" applyFont="1" applyBorder="1" applyAlignment="1" applyProtection="1">
      <alignment horizontal="center" vertical="center" wrapText="1"/>
    </xf>
    <xf numFmtId="3" fontId="16" fillId="0" borderId="69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Border="1" applyAlignment="1" applyProtection="1">
      <alignment horizontal="center" vertical="center" wrapText="1"/>
    </xf>
    <xf numFmtId="3" fontId="16" fillId="0" borderId="58" xfId="1" applyNumberFormat="1" applyFont="1" applyBorder="1" applyAlignment="1" applyProtection="1">
      <alignment horizontal="center" vertical="center" wrapText="1"/>
    </xf>
    <xf numFmtId="3" fontId="16" fillId="0" borderId="71" xfId="1" applyNumberFormat="1" applyFont="1" applyBorder="1" applyAlignment="1" applyProtection="1">
      <alignment horizontal="center" vertical="center" wrapText="1"/>
    </xf>
    <xf numFmtId="3" fontId="16" fillId="0" borderId="72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Fill="1" applyBorder="1" applyAlignment="1" applyProtection="1">
      <alignment horizontal="center" vertical="center" wrapText="1"/>
    </xf>
    <xf numFmtId="3" fontId="16" fillId="0" borderId="71" xfId="1" applyNumberFormat="1" applyFont="1" applyFill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3" fontId="16" fillId="0" borderId="74" xfId="1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Border="1" applyAlignment="1" applyProtection="1">
      <alignment horizontal="center" vertical="center" wrapText="1"/>
    </xf>
    <xf numFmtId="3" fontId="16" fillId="0" borderId="75" xfId="1" applyNumberFormat="1" applyFont="1" applyBorder="1" applyAlignment="1" applyProtection="1">
      <alignment horizontal="center" vertical="center" wrapText="1"/>
    </xf>
    <xf numFmtId="3" fontId="16" fillId="0" borderId="76" xfId="1" applyNumberFormat="1" applyFont="1" applyFill="1" applyBorder="1" applyAlignment="1" applyProtection="1">
      <alignment horizontal="center" vertical="center" wrapText="1"/>
    </xf>
    <xf numFmtId="3" fontId="22" fillId="0" borderId="52" xfId="1" applyNumberFormat="1" applyFont="1" applyBorder="1" applyAlignment="1">
      <alignment horizontal="center" vertical="center" wrapText="1"/>
    </xf>
    <xf numFmtId="3" fontId="22" fillId="0" borderId="57" xfId="1" applyNumberFormat="1" applyFont="1" applyBorder="1" applyAlignment="1">
      <alignment horizontal="center" vertical="center" wrapText="1"/>
    </xf>
    <xf numFmtId="3" fontId="16" fillId="0" borderId="77" xfId="1" applyNumberFormat="1" applyFont="1" applyFill="1" applyBorder="1" applyAlignment="1" applyProtection="1">
      <alignment horizontal="center" vertical="center" wrapText="1"/>
    </xf>
    <xf numFmtId="9" fontId="21" fillId="0" borderId="11" xfId="1" applyNumberFormat="1" applyFont="1" applyFill="1" applyBorder="1" applyAlignment="1">
      <alignment horizontal="center" vertical="center" wrapText="1"/>
    </xf>
    <xf numFmtId="9" fontId="21" fillId="0" borderId="12" xfId="1" applyNumberFormat="1" applyFont="1" applyFill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1" applyNumberFormat="1" applyFont="1" applyFill="1" applyBorder="1" applyAlignment="1" applyProtection="1">
      <alignment horizontal="center" vertical="center" wrapText="1"/>
    </xf>
    <xf numFmtId="3" fontId="16" fillId="0" borderId="4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1" applyNumberFormat="1" applyFont="1" applyBorder="1" applyAlignment="1">
      <alignment horizontal="center" vertical="center" wrapText="1"/>
    </xf>
    <xf numFmtId="3" fontId="1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Fill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</xf>
    <xf numFmtId="3" fontId="16" fillId="0" borderId="12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0" fontId="27" fillId="0" borderId="0" xfId="1" applyFont="1" applyBorder="1"/>
    <xf numFmtId="0" fontId="28" fillId="0" borderId="0" xfId="1" applyFont="1" applyBorder="1"/>
    <xf numFmtId="0" fontId="29" fillId="0" borderId="0" xfId="1" applyFont="1" applyBorder="1"/>
    <xf numFmtId="0" fontId="27" fillId="0" borderId="0" xfId="1" applyFont="1"/>
    <xf numFmtId="3" fontId="22" fillId="0" borderId="14" xfId="1" applyNumberFormat="1" applyFont="1" applyBorder="1" applyAlignment="1">
      <alignment horizontal="center" vertical="center" wrapText="1"/>
    </xf>
    <xf numFmtId="49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9" fontId="16" fillId="2" borderId="8" xfId="1" applyNumberFormat="1" applyFont="1" applyFill="1" applyBorder="1" applyAlignment="1">
      <alignment horizontal="center" vertical="center" wrapText="1"/>
    </xf>
    <xf numFmtId="9" fontId="16" fillId="2" borderId="1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9" fontId="16" fillId="3" borderId="10" xfId="1" applyNumberFormat="1" applyFont="1" applyFill="1" applyBorder="1" applyAlignment="1">
      <alignment horizontal="center" vertical="center" wrapText="1"/>
    </xf>
    <xf numFmtId="9" fontId="16" fillId="3" borderId="8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_03 STA" xfId="1"/>
  </cellStyles>
  <dxfs count="1">
    <dxf>
      <font>
        <strike/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809625</xdr:rowOff>
    </xdr:from>
    <xdr:to>
      <xdr:col>22</xdr:col>
      <xdr:colOff>1952625</xdr:colOff>
      <xdr:row>2</xdr:row>
      <xdr:rowOff>666750</xdr:rowOff>
    </xdr:to>
    <xdr:sp macro="" textlink="">
      <xdr:nvSpPr>
        <xdr:cNvPr id="2" name="TextBox 1"/>
        <xdr:cNvSpPr txBox="1"/>
      </xdr:nvSpPr>
      <xdr:spPr>
        <a:xfrm>
          <a:off x="47910750" y="1143000"/>
          <a:ext cx="4143375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0"/>
            <a:t>DÆMI 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7">
    <tabColor indexed="48"/>
  </sheetPr>
  <dimension ref="A2:BQ86"/>
  <sheetViews>
    <sheetView tabSelected="1" topLeftCell="A6" zoomScale="30" zoomScaleNormal="30" workbookViewId="0">
      <pane xSplit="2" topLeftCell="O1" activePane="topRight" state="frozen"/>
      <selection activeCell="B5" sqref="B5:O7"/>
      <selection pane="topRight" activeCell="W14" sqref="W14"/>
    </sheetView>
  </sheetViews>
  <sheetFormatPr defaultColWidth="11.42578125" defaultRowHeight="27"/>
  <cols>
    <col min="1" max="1" width="11.42578125" style="1" customWidth="1"/>
    <col min="2" max="2" width="83.140625" style="201" customWidth="1"/>
    <col min="3" max="6" width="32.7109375" style="13" customWidth="1"/>
    <col min="7" max="8" width="32.5703125" style="13" customWidth="1"/>
    <col min="9" max="24" width="32.5703125" style="20" customWidth="1"/>
    <col min="25" max="69" width="11.42578125" style="22" customWidth="1"/>
    <col min="70" max="16384" width="11.42578125" style="20"/>
  </cols>
  <sheetData>
    <row r="2" spans="1:69" s="11" customFormat="1" ht="96" customHeight="1">
      <c r="A2" s="1"/>
      <c r="B2" s="2" t="s">
        <v>0</v>
      </c>
      <c r="C2" s="3" t="s">
        <v>1</v>
      </c>
      <c r="D2" s="3"/>
      <c r="E2" s="4"/>
      <c r="F2" s="4"/>
      <c r="G2" s="4"/>
      <c r="H2" s="4"/>
      <c r="I2" s="4"/>
      <c r="J2" s="5"/>
      <c r="K2" s="6"/>
      <c r="L2" s="5"/>
      <c r="M2" s="5"/>
      <c r="N2" s="5"/>
      <c r="O2" s="5"/>
      <c r="P2" s="5"/>
      <c r="Q2" s="5"/>
      <c r="R2" s="5"/>
      <c r="S2" s="7"/>
      <c r="T2" s="7"/>
      <c r="U2" s="8"/>
      <c r="V2" s="8"/>
      <c r="W2" s="8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69" ht="85.5" customHeight="1">
      <c r="B3" s="12" t="s">
        <v>2</v>
      </c>
      <c r="C3" s="203" t="s">
        <v>3</v>
      </c>
      <c r="D3" s="204"/>
      <c r="F3" s="14"/>
      <c r="G3" s="14"/>
      <c r="H3" s="15"/>
      <c r="I3" s="16"/>
      <c r="J3" s="17"/>
      <c r="K3" s="18"/>
      <c r="L3" s="205" t="s">
        <v>4</v>
      </c>
      <c r="M3" s="205"/>
      <c r="N3" s="205"/>
      <c r="O3" s="19"/>
      <c r="P3" s="19"/>
      <c r="Q3" s="19"/>
      <c r="R3" s="19"/>
      <c r="X3" s="21"/>
    </row>
    <row r="4" spans="1:69" ht="42.75" customHeight="1">
      <c r="B4" s="23"/>
      <c r="C4" s="24"/>
      <c r="D4" s="24"/>
      <c r="E4" s="24"/>
      <c r="F4" s="24"/>
      <c r="G4" s="25"/>
      <c r="H4" s="26"/>
      <c r="I4" s="27"/>
      <c r="J4" s="28"/>
      <c r="K4" s="27"/>
      <c r="L4" s="19"/>
      <c r="M4" s="19"/>
      <c r="N4" s="19"/>
      <c r="O4" s="19"/>
      <c r="P4" s="19"/>
      <c r="Q4" s="19"/>
      <c r="R4" s="19"/>
      <c r="X4" s="21"/>
    </row>
    <row r="5" spans="1:69" s="32" customFormat="1" ht="152.25" customHeight="1">
      <c r="A5" s="1"/>
      <c r="B5" s="29"/>
      <c r="C5" s="206" t="s">
        <v>5</v>
      </c>
      <c r="D5" s="207"/>
      <c r="E5" s="208" t="s">
        <v>6</v>
      </c>
      <c r="F5" s="210" t="s">
        <v>7</v>
      </c>
      <c r="G5" s="213" t="s">
        <v>8</v>
      </c>
      <c r="H5" s="214"/>
      <c r="I5" s="214"/>
      <c r="J5" s="214"/>
      <c r="K5" s="214"/>
      <c r="L5" s="215"/>
      <c r="M5" s="216" t="s">
        <v>9</v>
      </c>
      <c r="N5" s="213" t="s">
        <v>10</v>
      </c>
      <c r="O5" s="214"/>
      <c r="P5" s="215"/>
      <c r="Q5" s="226" t="s">
        <v>11</v>
      </c>
      <c r="R5" s="228" t="s">
        <v>12</v>
      </c>
      <c r="S5" s="229"/>
      <c r="T5" s="229"/>
      <c r="U5" s="230"/>
      <c r="V5" s="235" t="s">
        <v>13</v>
      </c>
      <c r="W5" s="237" t="s">
        <v>14</v>
      </c>
      <c r="X5" s="237" t="s">
        <v>15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</row>
    <row r="6" spans="1:69" s="32" customFormat="1" ht="96" customHeight="1">
      <c r="A6" s="1"/>
      <c r="B6" s="33"/>
      <c r="C6" s="34"/>
      <c r="D6" s="238" t="s">
        <v>16</v>
      </c>
      <c r="E6" s="209"/>
      <c r="F6" s="211"/>
      <c r="G6" s="213" t="s">
        <v>17</v>
      </c>
      <c r="H6" s="214"/>
      <c r="I6" s="213" t="s">
        <v>18</v>
      </c>
      <c r="J6" s="215"/>
      <c r="K6" s="241" t="s">
        <v>19</v>
      </c>
      <c r="L6" s="242"/>
      <c r="M6" s="217"/>
      <c r="N6" s="209" t="s">
        <v>20</v>
      </c>
      <c r="O6" s="218" t="s">
        <v>21</v>
      </c>
      <c r="P6" s="35"/>
      <c r="Q6" s="226"/>
      <c r="R6" s="220">
        <v>0</v>
      </c>
      <c r="S6" s="220">
        <v>0.2</v>
      </c>
      <c r="T6" s="220">
        <v>0.5</v>
      </c>
      <c r="U6" s="220">
        <v>1</v>
      </c>
      <c r="V6" s="235"/>
      <c r="W6" s="237"/>
      <c r="X6" s="237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69" s="37" customFormat="1" ht="51" customHeight="1">
      <c r="A7" s="1"/>
      <c r="B7" s="33"/>
      <c r="C7" s="34"/>
      <c r="D7" s="239"/>
      <c r="E7" s="209"/>
      <c r="F7" s="211"/>
      <c r="G7" s="222" t="s">
        <v>22</v>
      </c>
      <c r="H7" s="222" t="s">
        <v>23</v>
      </c>
      <c r="I7" s="208" t="s">
        <v>24</v>
      </c>
      <c r="J7" s="208" t="s">
        <v>25</v>
      </c>
      <c r="K7" s="216" t="s">
        <v>26</v>
      </c>
      <c r="L7" s="216" t="s">
        <v>27</v>
      </c>
      <c r="M7" s="217"/>
      <c r="N7" s="209"/>
      <c r="O7" s="209"/>
      <c r="P7" s="208" t="s">
        <v>28</v>
      </c>
      <c r="Q7" s="226"/>
      <c r="R7" s="221"/>
      <c r="S7" s="221"/>
      <c r="T7" s="221"/>
      <c r="U7" s="221"/>
      <c r="V7" s="235"/>
      <c r="W7" s="237"/>
      <c r="X7" s="237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s="37" customFormat="1" ht="112.5" customHeight="1">
      <c r="A8" s="1"/>
      <c r="B8" s="33"/>
      <c r="C8" s="38"/>
      <c r="D8" s="240"/>
      <c r="E8" s="209"/>
      <c r="F8" s="212"/>
      <c r="G8" s="218"/>
      <c r="H8" s="218"/>
      <c r="I8" s="209"/>
      <c r="J8" s="209"/>
      <c r="K8" s="219"/>
      <c r="L8" s="219"/>
      <c r="M8" s="217"/>
      <c r="N8" s="209"/>
      <c r="O8" s="209"/>
      <c r="P8" s="209"/>
      <c r="Q8" s="227"/>
      <c r="R8" s="221"/>
      <c r="S8" s="221"/>
      <c r="T8" s="221"/>
      <c r="U8" s="221"/>
      <c r="V8" s="236"/>
      <c r="W8" s="227"/>
      <c r="X8" s="227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s="49" customFormat="1" ht="63.75" customHeight="1">
      <c r="A9" s="1"/>
      <c r="B9" s="39"/>
      <c r="C9" s="40">
        <v>1</v>
      </c>
      <c r="D9" s="41">
        <v>2</v>
      </c>
      <c r="E9" s="41">
        <v>3</v>
      </c>
      <c r="F9" s="42" t="s">
        <v>29</v>
      </c>
      <c r="G9" s="43">
        <v>5</v>
      </c>
      <c r="H9" s="43">
        <v>6</v>
      </c>
      <c r="I9" s="43">
        <v>7</v>
      </c>
      <c r="J9" s="43">
        <v>8</v>
      </c>
      <c r="K9" s="44">
        <v>9</v>
      </c>
      <c r="L9" s="45">
        <v>10</v>
      </c>
      <c r="M9" s="46" t="s">
        <v>30</v>
      </c>
      <c r="N9" s="43">
        <v>12</v>
      </c>
      <c r="O9" s="43">
        <v>13</v>
      </c>
      <c r="P9" s="43">
        <v>14</v>
      </c>
      <c r="Q9" s="47" t="s">
        <v>31</v>
      </c>
      <c r="R9" s="43">
        <v>16</v>
      </c>
      <c r="S9" s="43">
        <v>17</v>
      </c>
      <c r="T9" s="43">
        <v>18</v>
      </c>
      <c r="U9" s="43">
        <v>19</v>
      </c>
      <c r="V9" s="40" t="s">
        <v>32</v>
      </c>
      <c r="W9" s="40">
        <v>21</v>
      </c>
      <c r="X9" s="40">
        <v>22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</row>
    <row r="10" spans="1:69" s="70" customFormat="1" ht="110.1" customHeight="1">
      <c r="A10" s="50"/>
      <c r="B10" s="51" t="s">
        <v>33</v>
      </c>
      <c r="C10" s="52">
        <f>+IF((SUM(C12:C16))=(SUM(C18:C22)+SUM(C26:C27)+C31+SUM(C33:C34)),SUM(C12:C16),"Total amount for exposure types and risk weights are not the same")</f>
        <v>500</v>
      </c>
      <c r="D10" s="53">
        <f>+IF((SUM(D12:D16))=(SUM(D18:D22)+SUM(D26:D27)+D31+SUM(D33:D34)),SUM(D12:D16),"Total amount for exposure types and risk weights are not the same")</f>
        <v>0</v>
      </c>
      <c r="E10" s="53">
        <f>+IF((SUM(E12:E16))=(SUM(E18:E22)+SUM(E26:E27)+E31+SUM(E33:E34)),SUM(E12:E16),"Total amount for exposure types and risk weights are not the same")</f>
        <v>0</v>
      </c>
      <c r="F10" s="54">
        <f>IF(E10&gt;0,"Value adjustments and provisions are negative numbers",C10+E10)</f>
        <v>500</v>
      </c>
      <c r="G10" s="55">
        <f>+IF((SUM(G12:G16))=(SUM(G18:G22)+SUM(G26:G27)+G31+SUM(G33:G34)),SUM(G12:G16),"Total amount for exposure types and risk weights are not the same")</f>
        <v>0</v>
      </c>
      <c r="H10" s="56">
        <f>+IF((SUM(H12:H16))=(SUM(H18:H22)+SUM(H26:H27)+H31+SUM(H33:H34)),SUM(H12:H16),"Total amount for exposure types and risk weights are not the same")</f>
        <v>0</v>
      </c>
      <c r="I10" s="57">
        <f>+IF((SUM(I12:I16))=(SUM(I18:I22)+SUM(I26:I27)+I31+SUM(I33:I34)),SUM(I12:I16),"Total amount for exposure types and risk weights are not the same")</f>
        <v>0</v>
      </c>
      <c r="J10" s="58">
        <f>+IF((SUM(J12:J16))=(SUM(J18:J22)+SUM(J26:J27)+J31+SUM(J33:J34)),SUM(J12:J16),"Total amount for exposure types and risk weights are not the same")</f>
        <v>0</v>
      </c>
      <c r="K10" s="59">
        <f>+IF((SUM(K12:K16))=(SUM(K18:K22)+SUM(K26:K27)+K31+SUM(K33:K34)),SUM(K12:K16),"Total amount for exposure type and risk weights is not the same")</f>
        <v>0</v>
      </c>
      <c r="L10" s="60">
        <f>+IF((SUM(L12:L16))=(SUM(L18:L22)+SUM(L26:L27)+L31+SUM(L33:L34)),SUM(L12:L16),"Total amount for exposure types and risk weights are not the same")</f>
        <v>0</v>
      </c>
      <c r="M10" s="54">
        <f>IF(K10&gt;0,"Total outflows are negative numbers",F10+K10+L10)</f>
        <v>500</v>
      </c>
      <c r="N10" s="61">
        <f>+IF((SUM(N12:N16))=(SUM(N18:N22)+SUM(N26:N27)+N31+SUM(N33:N34)),SUM(N12:N16),"Total amount for exposure types and risk weights are not the same")</f>
        <v>0</v>
      </c>
      <c r="O10" s="62">
        <f>+IF((SUM(O12:O16))=(SUM(O18:O22)+SUM(O26:O27)+O31+SUM(O33:O34)),SUM(O12:O16),"Total amount for exposure type and risk weights are not the same")</f>
        <v>0</v>
      </c>
      <c r="P10" s="63">
        <f>+IF((SUM(P12:P16))=(SUM(P18:P22)+SUM(P26:P27)+P31+SUM(P33:P34)),SUM(P12:P16),"Total amount for exposure types and risk weights are not the same")</f>
        <v>0</v>
      </c>
      <c r="Q10" s="64">
        <f>+IF((I10+J10)=0,IF(O10&gt;0,"Financial collateral adjusted value is a negative number",M10+N10+O10),M10)</f>
        <v>500</v>
      </c>
      <c r="R10" s="65">
        <f>+IF((SUM(R12:R16))=(SUM(R18:R22)+SUM(R26:R27)+R31+SUM(R33:R34)),SUM(R12:R16),"Total amount for exposure types and risk weights are not the same")</f>
        <v>0</v>
      </c>
      <c r="S10" s="202">
        <f>+IF((SUM(S12:S16))=(SUM(S18:S22)+SUM(S26:S27)+S31+SUM(S33:S34)),SUM(S12:S16),"Total amount for exposure types and risk weights are not the same")</f>
        <v>500</v>
      </c>
      <c r="T10" s="66">
        <f>+IF((SUM(T12:T16))=(SUM(T18:T22)+SUM(T26:T27)+T31+SUM(T33:T34)),SUM(T12:T16),"Total amount for exposure types and risk weights are not the same")</f>
        <v>0</v>
      </c>
      <c r="U10" s="67">
        <f>+IF((SUM(U12:U16))=(SUM(U18:U22)+SUM(U26:U27)+U31+SUM(U33:U34)),SUM(U12:U16),"Total amount for exposure types and risk weights are not the same")</f>
        <v>0</v>
      </c>
      <c r="V10" s="68">
        <f>+Q10-R10-(0.8*S10)-(0.5*T10)</f>
        <v>100</v>
      </c>
      <c r="W10" s="68">
        <f>+IF((SUM(W12:W16))=(SUM(W18:W22)+SUM(W26:W27)+W31+SUM(W33:W34)),SUM(W12:W16),"Total amount for exposure types and risk weights are not the same")</f>
        <v>75</v>
      </c>
      <c r="X10" s="68">
        <f>+IF((SUM(X12:X16))=(SUM(X18:X22)+SUM(X26:X27)+X31+SUM(X33:X34)),SUM(X12:X16),"Total amount for exposure types and risk weights are not the same")</f>
        <v>6</v>
      </c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69" s="70" customFormat="1" ht="60" customHeight="1">
      <c r="A11" s="50"/>
      <c r="B11" s="231" t="s">
        <v>34</v>
      </c>
      <c r="C11" s="232"/>
      <c r="D11" s="232"/>
      <c r="E11" s="232"/>
      <c r="F11" s="232"/>
      <c r="G11" s="71"/>
      <c r="H11" s="72"/>
      <c r="I11" s="71"/>
      <c r="J11" s="71"/>
      <c r="K11" s="71"/>
      <c r="L11" s="71"/>
      <c r="M11" s="73"/>
      <c r="N11" s="71"/>
      <c r="O11" s="71"/>
      <c r="P11" s="71"/>
      <c r="Q11" s="74"/>
      <c r="R11" s="75"/>
      <c r="S11" s="75"/>
      <c r="T11" s="75"/>
      <c r="U11" s="75"/>
      <c r="V11" s="72"/>
      <c r="W11" s="72"/>
      <c r="X11" s="76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</row>
    <row r="12" spans="1:69" s="70" customFormat="1" ht="110.1" customHeight="1" thickBot="1">
      <c r="A12" s="50"/>
      <c r="B12" s="77" t="s">
        <v>35</v>
      </c>
      <c r="C12" s="78"/>
      <c r="D12" s="79"/>
      <c r="E12" s="78"/>
      <c r="F12" s="80">
        <f>IF(E12&gt;0,"Value adjustments and provisions are negative numbers",C12+E12)</f>
        <v>0</v>
      </c>
      <c r="G12" s="81"/>
      <c r="H12" s="82"/>
      <c r="I12" s="83"/>
      <c r="J12" s="84"/>
      <c r="K12" s="85"/>
      <c r="L12" s="86"/>
      <c r="M12" s="80">
        <f>IF(K12&gt;0,"Total outflows are negative numbers",F12+K12+L12)</f>
        <v>0</v>
      </c>
      <c r="N12" s="87"/>
      <c r="O12" s="84"/>
      <c r="P12" s="88"/>
      <c r="Q12" s="89">
        <f>+IF((I12+J12)=0,IF(O12&gt;0,"Financial collateral adjusted value is a negative number",M12+N12+O12),M12)</f>
        <v>0</v>
      </c>
      <c r="R12" s="90"/>
      <c r="S12" s="90"/>
      <c r="T12" s="90"/>
      <c r="U12" s="90"/>
      <c r="V12" s="91">
        <f>+Q12</f>
        <v>0</v>
      </c>
      <c r="W12" s="78"/>
      <c r="X12" s="92">
        <f>+W12*0.08</f>
        <v>0</v>
      </c>
      <c r="Y12" s="69"/>
      <c r="Z12" s="69"/>
      <c r="AA12" s="69"/>
      <c r="AB12" s="233"/>
      <c r="AC12" s="234"/>
      <c r="AD12" s="234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</row>
    <row r="13" spans="1:69" s="70" customFormat="1" ht="110.1" customHeight="1" thickBot="1">
      <c r="A13" s="50"/>
      <c r="B13" s="77" t="s">
        <v>36</v>
      </c>
      <c r="C13" s="93">
        <v>500</v>
      </c>
      <c r="D13" s="94"/>
      <c r="E13" s="95"/>
      <c r="F13" s="96">
        <f t="shared" ref="F13:F22" si="0">IF(E13&gt;0,"Value adjustments and provisions are negative numbers",C13+E13)</f>
        <v>500</v>
      </c>
      <c r="G13" s="97"/>
      <c r="H13" s="98"/>
      <c r="I13" s="99"/>
      <c r="J13" s="100"/>
      <c r="K13" s="101"/>
      <c r="L13" s="102"/>
      <c r="M13" s="54">
        <f t="shared" ref="M13:M22" si="1">IF(K13&gt;0,"Total outflows are negative numbers",F13+K13+L13)</f>
        <v>500</v>
      </c>
      <c r="N13" s="103"/>
      <c r="O13" s="100"/>
      <c r="P13" s="102"/>
      <c r="Q13" s="104">
        <f t="shared" ref="Q13:Q22" si="2">+IF((I13+J13)=0,IF(O13&gt;0,"Financial collateral adjusted value is a negative number",M13+N13+O13),M13)</f>
        <v>500</v>
      </c>
      <c r="R13" s="105"/>
      <c r="S13" s="93">
        <v>500</v>
      </c>
      <c r="T13" s="106"/>
      <c r="U13" s="107"/>
      <c r="V13" s="104">
        <f>+Q13-R13-(0.8*S13)-(0.5*T13)</f>
        <v>100</v>
      </c>
      <c r="W13" s="93">
        <v>75</v>
      </c>
      <c r="X13" s="108">
        <f>+W13*0.08</f>
        <v>6</v>
      </c>
      <c r="Y13" s="69"/>
      <c r="Z13" s="69"/>
      <c r="AA13" s="69"/>
      <c r="AB13" s="233"/>
      <c r="AC13" s="234"/>
      <c r="AD13" s="234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69" s="70" customFormat="1" ht="110.1" customHeight="1">
      <c r="A14" s="50"/>
      <c r="B14" s="77" t="s">
        <v>37</v>
      </c>
      <c r="C14" s="95"/>
      <c r="D14" s="78"/>
      <c r="E14" s="95"/>
      <c r="F14" s="80">
        <f t="shared" si="0"/>
        <v>0</v>
      </c>
      <c r="G14" s="109"/>
      <c r="H14" s="98"/>
      <c r="I14" s="99"/>
      <c r="J14" s="100"/>
      <c r="K14" s="101"/>
      <c r="L14" s="110"/>
      <c r="M14" s="80">
        <f t="shared" si="1"/>
        <v>0</v>
      </c>
      <c r="N14" s="103"/>
      <c r="O14" s="100"/>
      <c r="P14" s="102"/>
      <c r="Q14" s="111">
        <f t="shared" si="2"/>
        <v>0</v>
      </c>
      <c r="R14" s="90"/>
      <c r="S14" s="90"/>
      <c r="T14" s="90"/>
      <c r="U14" s="90"/>
      <c r="V14" s="112">
        <f>+Q14</f>
        <v>0</v>
      </c>
      <c r="W14" s="113"/>
      <c r="X14" s="114">
        <f>+W14*0.08</f>
        <v>0</v>
      </c>
      <c r="Y14" s="69"/>
      <c r="Z14" s="223"/>
      <c r="AA14" s="224"/>
      <c r="AB14" s="224"/>
      <c r="AC14" s="224"/>
      <c r="AD14" s="224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70" customFormat="1" ht="110.1" customHeight="1">
      <c r="A15" s="50"/>
      <c r="B15" s="77" t="s">
        <v>38</v>
      </c>
      <c r="C15" s="95"/>
      <c r="D15" s="95"/>
      <c r="E15" s="95"/>
      <c r="F15" s="80">
        <f t="shared" si="0"/>
        <v>0</v>
      </c>
      <c r="G15" s="97"/>
      <c r="H15" s="98"/>
      <c r="I15" s="99"/>
      <c r="J15" s="100"/>
      <c r="K15" s="101"/>
      <c r="L15" s="102"/>
      <c r="M15" s="80">
        <f t="shared" si="1"/>
        <v>0</v>
      </c>
      <c r="N15" s="103"/>
      <c r="O15" s="100"/>
      <c r="P15" s="102"/>
      <c r="Q15" s="111">
        <f t="shared" si="2"/>
        <v>0</v>
      </c>
      <c r="R15" s="90"/>
      <c r="S15" s="90"/>
      <c r="T15" s="90"/>
      <c r="U15" s="90"/>
      <c r="V15" s="112">
        <f>+Q15</f>
        <v>0</v>
      </c>
      <c r="W15" s="113"/>
      <c r="X15" s="114">
        <f>+W15*0.08</f>
        <v>0</v>
      </c>
      <c r="Y15" s="69"/>
      <c r="Z15" s="224"/>
      <c r="AA15" s="224"/>
      <c r="AB15" s="224"/>
      <c r="AC15" s="224"/>
      <c r="AD15" s="224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70" customFormat="1" ht="110.1" customHeight="1">
      <c r="A16" s="50"/>
      <c r="B16" s="77" t="s">
        <v>39</v>
      </c>
      <c r="C16" s="115"/>
      <c r="D16" s="115"/>
      <c r="E16" s="115"/>
      <c r="F16" s="116">
        <f t="shared" si="0"/>
        <v>0</v>
      </c>
      <c r="G16" s="109"/>
      <c r="H16" s="117"/>
      <c r="I16" s="118"/>
      <c r="J16" s="119"/>
      <c r="K16" s="120"/>
      <c r="L16" s="110"/>
      <c r="M16" s="116">
        <f t="shared" si="1"/>
        <v>0</v>
      </c>
      <c r="N16" s="121"/>
      <c r="O16" s="119"/>
      <c r="P16" s="122"/>
      <c r="Q16" s="123">
        <f t="shared" si="2"/>
        <v>0</v>
      </c>
      <c r="R16" s="90"/>
      <c r="S16" s="90"/>
      <c r="T16" s="90"/>
      <c r="U16" s="90"/>
      <c r="V16" s="124">
        <f>+Q16</f>
        <v>0</v>
      </c>
      <c r="W16" s="125"/>
      <c r="X16" s="126">
        <f>+W16*0.08</f>
        <v>0</v>
      </c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</row>
    <row r="17" spans="1:69" s="70" customFormat="1" ht="64.5" customHeight="1">
      <c r="A17" s="50"/>
      <c r="B17" s="127" t="s">
        <v>40</v>
      </c>
      <c r="C17" s="73"/>
      <c r="D17" s="73"/>
      <c r="E17" s="73"/>
      <c r="F17" s="73"/>
      <c r="G17" s="73"/>
      <c r="H17" s="73"/>
      <c r="I17" s="128"/>
      <c r="J17" s="129"/>
      <c r="K17" s="73"/>
      <c r="L17" s="73"/>
      <c r="M17" s="73"/>
      <c r="N17" s="129"/>
      <c r="O17" s="129"/>
      <c r="P17" s="129"/>
      <c r="Q17" s="130"/>
      <c r="R17" s="73"/>
      <c r="S17" s="73"/>
      <c r="T17" s="73"/>
      <c r="U17" s="73"/>
      <c r="V17" s="73"/>
      <c r="W17" s="73"/>
      <c r="X17" s="131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</row>
    <row r="18" spans="1:69" s="146" customFormat="1" ht="99.95" customHeight="1">
      <c r="A18" s="50"/>
      <c r="B18" s="132">
        <v>0</v>
      </c>
      <c r="C18" s="133"/>
      <c r="D18" s="134"/>
      <c r="E18" s="133"/>
      <c r="F18" s="91">
        <f t="shared" si="0"/>
        <v>0</v>
      </c>
      <c r="G18" s="135"/>
      <c r="H18" s="136"/>
      <c r="I18" s="137"/>
      <c r="J18" s="138"/>
      <c r="K18" s="135"/>
      <c r="L18" s="136"/>
      <c r="M18" s="139">
        <f t="shared" si="1"/>
        <v>0</v>
      </c>
      <c r="N18" s="87"/>
      <c r="O18" s="84"/>
      <c r="P18" s="88"/>
      <c r="Q18" s="89">
        <f t="shared" si="2"/>
        <v>0</v>
      </c>
      <c r="R18" s="140"/>
      <c r="S18" s="141"/>
      <c r="T18" s="141"/>
      <c r="U18" s="142"/>
      <c r="V18" s="143">
        <f t="shared" ref="V18:V33" si="3">+Q18-R18-(0.8*S18)-(0.5*T18)</f>
        <v>0</v>
      </c>
      <c r="W18" s="144">
        <f>+V18*B18</f>
        <v>0</v>
      </c>
      <c r="X18" s="91">
        <f t="shared" ref="X18:X34" si="4">+W18*0.08</f>
        <v>0</v>
      </c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</row>
    <row r="19" spans="1:69" s="146" customFormat="1" ht="99.95" customHeight="1">
      <c r="A19" s="50"/>
      <c r="B19" s="132">
        <v>0.1</v>
      </c>
      <c r="C19" s="147"/>
      <c r="D19" s="95"/>
      <c r="E19" s="147"/>
      <c r="F19" s="143">
        <f t="shared" si="0"/>
        <v>0</v>
      </c>
      <c r="G19" s="148"/>
      <c r="H19" s="149"/>
      <c r="I19" s="150"/>
      <c r="J19" s="151"/>
      <c r="K19" s="148"/>
      <c r="L19" s="149"/>
      <c r="M19" s="80">
        <f t="shared" si="1"/>
        <v>0</v>
      </c>
      <c r="N19" s="103"/>
      <c r="O19" s="100"/>
      <c r="P19" s="102"/>
      <c r="Q19" s="111">
        <f t="shared" si="2"/>
        <v>0</v>
      </c>
      <c r="R19" s="101"/>
      <c r="S19" s="100"/>
      <c r="T19" s="100"/>
      <c r="U19" s="98"/>
      <c r="V19" s="112">
        <f t="shared" si="3"/>
        <v>0</v>
      </c>
      <c r="W19" s="152">
        <f>+V19*B19</f>
        <v>0</v>
      </c>
      <c r="X19" s="143">
        <f t="shared" si="4"/>
        <v>0</v>
      </c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</row>
    <row r="20" spans="1:69" s="146" customFormat="1" ht="99.95" customHeight="1">
      <c r="A20" s="50"/>
      <c r="B20" s="132">
        <v>0.2</v>
      </c>
      <c r="C20" s="147"/>
      <c r="D20" s="95"/>
      <c r="E20" s="147"/>
      <c r="F20" s="143">
        <f t="shared" si="0"/>
        <v>0</v>
      </c>
      <c r="G20" s="148"/>
      <c r="H20" s="149"/>
      <c r="I20" s="150"/>
      <c r="J20" s="151"/>
      <c r="K20" s="148"/>
      <c r="L20" s="149"/>
      <c r="M20" s="80">
        <f t="shared" si="1"/>
        <v>0</v>
      </c>
      <c r="N20" s="103"/>
      <c r="O20" s="100"/>
      <c r="P20" s="102"/>
      <c r="Q20" s="111">
        <f t="shared" si="2"/>
        <v>0</v>
      </c>
      <c r="R20" s="101"/>
      <c r="S20" s="100"/>
      <c r="T20" s="100"/>
      <c r="U20" s="98"/>
      <c r="V20" s="112">
        <f t="shared" si="3"/>
        <v>0</v>
      </c>
      <c r="W20" s="152">
        <f>+V20*B20</f>
        <v>0</v>
      </c>
      <c r="X20" s="143">
        <f t="shared" si="4"/>
        <v>0</v>
      </c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</row>
    <row r="21" spans="1:69" s="146" customFormat="1" ht="99.95" customHeight="1">
      <c r="A21" s="50"/>
      <c r="B21" s="132">
        <v>0.35</v>
      </c>
      <c r="C21" s="147"/>
      <c r="D21" s="95"/>
      <c r="E21" s="147"/>
      <c r="F21" s="143">
        <f t="shared" si="0"/>
        <v>0</v>
      </c>
      <c r="G21" s="148"/>
      <c r="H21" s="149"/>
      <c r="I21" s="150"/>
      <c r="J21" s="151"/>
      <c r="K21" s="148"/>
      <c r="L21" s="149"/>
      <c r="M21" s="80">
        <f t="shared" si="1"/>
        <v>0</v>
      </c>
      <c r="N21" s="103"/>
      <c r="O21" s="100"/>
      <c r="P21" s="102"/>
      <c r="Q21" s="111">
        <f t="shared" si="2"/>
        <v>0</v>
      </c>
      <c r="R21" s="101"/>
      <c r="S21" s="100"/>
      <c r="T21" s="100"/>
      <c r="U21" s="98"/>
      <c r="V21" s="112">
        <f t="shared" si="3"/>
        <v>0</v>
      </c>
      <c r="W21" s="152">
        <f>+V21*B21</f>
        <v>0</v>
      </c>
      <c r="X21" s="143">
        <f t="shared" si="4"/>
        <v>0</v>
      </c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</row>
    <row r="22" spans="1:69" s="146" customFormat="1" ht="99.95" customHeight="1">
      <c r="A22" s="50"/>
      <c r="B22" s="132">
        <v>0.5</v>
      </c>
      <c r="C22" s="147"/>
      <c r="D22" s="95"/>
      <c r="E22" s="147"/>
      <c r="F22" s="143">
        <f t="shared" si="0"/>
        <v>0</v>
      </c>
      <c r="G22" s="148"/>
      <c r="H22" s="149"/>
      <c r="I22" s="153"/>
      <c r="J22" s="151"/>
      <c r="K22" s="148"/>
      <c r="L22" s="149"/>
      <c r="M22" s="80">
        <f t="shared" si="1"/>
        <v>0</v>
      </c>
      <c r="N22" s="103"/>
      <c r="O22" s="100"/>
      <c r="P22" s="102"/>
      <c r="Q22" s="111">
        <f t="shared" si="2"/>
        <v>0</v>
      </c>
      <c r="R22" s="101"/>
      <c r="S22" s="100"/>
      <c r="T22" s="100"/>
      <c r="U22" s="98"/>
      <c r="V22" s="112">
        <f t="shared" si="3"/>
        <v>0</v>
      </c>
      <c r="W22" s="152">
        <f>+V22*B22</f>
        <v>0</v>
      </c>
      <c r="X22" s="143">
        <f t="shared" si="4"/>
        <v>0</v>
      </c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</row>
    <row r="23" spans="1:69" s="146" customFormat="1" ht="99.95" customHeight="1">
      <c r="A23" s="50"/>
      <c r="B23" s="154" t="s">
        <v>41</v>
      </c>
      <c r="C23" s="155"/>
      <c r="D23" s="156"/>
      <c r="E23" s="157"/>
      <c r="F23" s="156"/>
      <c r="G23" s="158"/>
      <c r="H23" s="159"/>
      <c r="I23" s="160"/>
      <c r="J23" s="161"/>
      <c r="K23" s="158"/>
      <c r="L23" s="159"/>
      <c r="M23" s="162"/>
      <c r="N23" s="163"/>
      <c r="O23" s="164"/>
      <c r="P23" s="165"/>
      <c r="Q23" s="166"/>
      <c r="R23" s="167"/>
      <c r="S23" s="168"/>
      <c r="T23" s="168"/>
      <c r="U23" s="169"/>
      <c r="V23" s="156"/>
      <c r="W23" s="157"/>
      <c r="X23" s="170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</row>
    <row r="24" spans="1:69" s="146" customFormat="1" ht="99.95" customHeight="1">
      <c r="A24" s="50"/>
      <c r="B24" s="154" t="s">
        <v>42</v>
      </c>
      <c r="C24" s="155"/>
      <c r="D24" s="156"/>
      <c r="E24" s="157"/>
      <c r="F24" s="156"/>
      <c r="G24" s="171"/>
      <c r="H24" s="172"/>
      <c r="I24" s="173"/>
      <c r="J24" s="150"/>
      <c r="K24" s="171"/>
      <c r="L24" s="172"/>
      <c r="M24" s="162"/>
      <c r="N24" s="174"/>
      <c r="O24" s="175"/>
      <c r="P24" s="176"/>
      <c r="Q24" s="166"/>
      <c r="R24" s="167"/>
      <c r="S24" s="168"/>
      <c r="T24" s="168"/>
      <c r="U24" s="169"/>
      <c r="V24" s="156"/>
      <c r="W24" s="157"/>
      <c r="X24" s="170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</row>
    <row r="25" spans="1:69" s="146" customFormat="1" ht="99.95" customHeight="1" thickBot="1">
      <c r="A25" s="50"/>
      <c r="B25" s="154" t="s">
        <v>43</v>
      </c>
      <c r="C25" s="155"/>
      <c r="D25" s="156"/>
      <c r="E25" s="157"/>
      <c r="F25" s="156"/>
      <c r="G25" s="171"/>
      <c r="H25" s="173"/>
      <c r="I25" s="173"/>
      <c r="J25" s="150"/>
      <c r="K25" s="177"/>
      <c r="L25" s="172"/>
      <c r="M25" s="162"/>
      <c r="N25" s="174"/>
      <c r="O25" s="175"/>
      <c r="P25" s="176"/>
      <c r="Q25" s="166"/>
      <c r="R25" s="167"/>
      <c r="S25" s="168"/>
      <c r="T25" s="168"/>
      <c r="U25" s="169"/>
      <c r="V25" s="156"/>
      <c r="W25" s="157"/>
      <c r="X25" s="170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</row>
    <row r="26" spans="1:69" s="146" customFormat="1" ht="99.95" customHeight="1" thickBot="1">
      <c r="A26" s="50"/>
      <c r="B26" s="132">
        <v>0.75</v>
      </c>
      <c r="C26" s="93">
        <v>500</v>
      </c>
      <c r="D26" s="95"/>
      <c r="E26" s="147"/>
      <c r="F26" s="178">
        <f>IF(E26&gt;0,"Value adjustments and provisions are negative numbers",C26+E26)</f>
        <v>500</v>
      </c>
      <c r="G26" s="148"/>
      <c r="H26" s="149"/>
      <c r="I26" s="150"/>
      <c r="J26" s="151"/>
      <c r="K26" s="148"/>
      <c r="L26" s="149"/>
      <c r="M26" s="54">
        <f>IF(K26&gt;0,"Total outflows are negative numbers",F26+K26+L26)</f>
        <v>500</v>
      </c>
      <c r="N26" s="103"/>
      <c r="O26" s="100"/>
      <c r="P26" s="102"/>
      <c r="Q26" s="104">
        <f>+IF((I26+J26)=0,IF(O26&gt;0,"Financial collateral adjusted value is a negative number",M26+N26+O26),M26)</f>
        <v>500</v>
      </c>
      <c r="R26" s="101"/>
      <c r="S26" s="93">
        <v>500</v>
      </c>
      <c r="T26" s="100"/>
      <c r="U26" s="98"/>
      <c r="V26" s="96">
        <f t="shared" si="3"/>
        <v>100</v>
      </c>
      <c r="W26" s="179">
        <f>+V26*B26</f>
        <v>75</v>
      </c>
      <c r="X26" s="178">
        <f t="shared" si="4"/>
        <v>6</v>
      </c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</row>
    <row r="27" spans="1:69" s="146" customFormat="1" ht="99.95" customHeight="1">
      <c r="A27" s="50"/>
      <c r="B27" s="132">
        <v>1</v>
      </c>
      <c r="C27" s="147"/>
      <c r="D27" s="95"/>
      <c r="E27" s="147"/>
      <c r="F27" s="143">
        <f>IF(E27&gt;0,"Value adjustments and provisions are negative numbers",C27+E27)</f>
        <v>0</v>
      </c>
      <c r="G27" s="148"/>
      <c r="H27" s="149"/>
      <c r="I27" s="153"/>
      <c r="J27" s="151"/>
      <c r="K27" s="148"/>
      <c r="L27" s="149"/>
      <c r="M27" s="80">
        <f>IF(K27&gt;0,"Total outflows are negative numbers",F27+K27+L27)</f>
        <v>0</v>
      </c>
      <c r="N27" s="103"/>
      <c r="O27" s="100"/>
      <c r="P27" s="102"/>
      <c r="Q27" s="111">
        <f>+IF((I27+J27)=0,IF(O27&gt;0,"Financial collateral adjusted value is a negative number",M27+N27+O27),M27)</f>
        <v>0</v>
      </c>
      <c r="R27" s="101"/>
      <c r="S27" s="100"/>
      <c r="T27" s="100"/>
      <c r="U27" s="98"/>
      <c r="V27" s="112">
        <f t="shared" si="3"/>
        <v>0</v>
      </c>
      <c r="W27" s="152">
        <f>+V27*B27</f>
        <v>0</v>
      </c>
      <c r="X27" s="143">
        <f t="shared" si="4"/>
        <v>0</v>
      </c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</row>
    <row r="28" spans="1:69" s="146" customFormat="1" ht="99.95" customHeight="1">
      <c r="A28" s="50"/>
      <c r="B28" s="154" t="s">
        <v>44</v>
      </c>
      <c r="C28" s="155"/>
      <c r="D28" s="156"/>
      <c r="E28" s="157"/>
      <c r="F28" s="156"/>
      <c r="G28" s="171"/>
      <c r="H28" s="159"/>
      <c r="I28" s="160"/>
      <c r="J28" s="161"/>
      <c r="K28" s="158"/>
      <c r="L28" s="172"/>
      <c r="M28" s="162"/>
      <c r="N28" s="163"/>
      <c r="O28" s="164"/>
      <c r="P28" s="165"/>
      <c r="Q28" s="166"/>
      <c r="R28" s="167"/>
      <c r="S28" s="168"/>
      <c r="T28" s="168"/>
      <c r="U28" s="169"/>
      <c r="V28" s="156"/>
      <c r="W28" s="157"/>
      <c r="X28" s="170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</row>
    <row r="29" spans="1:69" s="146" customFormat="1" ht="99.95" customHeight="1">
      <c r="A29" s="50"/>
      <c r="B29" s="154" t="s">
        <v>42</v>
      </c>
      <c r="C29" s="155"/>
      <c r="D29" s="156"/>
      <c r="E29" s="157"/>
      <c r="F29" s="156"/>
      <c r="G29" s="171"/>
      <c r="H29" s="172"/>
      <c r="I29" s="173"/>
      <c r="J29" s="150"/>
      <c r="K29" s="171"/>
      <c r="L29" s="172"/>
      <c r="M29" s="162"/>
      <c r="N29" s="174"/>
      <c r="O29" s="175"/>
      <c r="P29" s="176"/>
      <c r="Q29" s="166"/>
      <c r="R29" s="167"/>
      <c r="S29" s="168"/>
      <c r="T29" s="168"/>
      <c r="U29" s="169"/>
      <c r="V29" s="156"/>
      <c r="W29" s="157"/>
      <c r="X29" s="170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</row>
    <row r="30" spans="1:69" s="146" customFormat="1" ht="99.95" customHeight="1">
      <c r="A30" s="50"/>
      <c r="B30" s="154" t="s">
        <v>45</v>
      </c>
      <c r="C30" s="155"/>
      <c r="D30" s="156"/>
      <c r="E30" s="157"/>
      <c r="F30" s="156"/>
      <c r="G30" s="171"/>
      <c r="H30" s="173"/>
      <c r="I30" s="173"/>
      <c r="J30" s="150"/>
      <c r="K30" s="177"/>
      <c r="L30" s="172"/>
      <c r="M30" s="162"/>
      <c r="N30" s="174"/>
      <c r="O30" s="175"/>
      <c r="P30" s="176"/>
      <c r="Q30" s="166"/>
      <c r="R30" s="167"/>
      <c r="S30" s="168"/>
      <c r="T30" s="168"/>
      <c r="U30" s="169"/>
      <c r="V30" s="156"/>
      <c r="W30" s="157"/>
      <c r="X30" s="170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</row>
    <row r="31" spans="1:69" s="146" customFormat="1" ht="99.95" customHeight="1">
      <c r="A31" s="50"/>
      <c r="B31" s="132">
        <v>1.5</v>
      </c>
      <c r="C31" s="147"/>
      <c r="D31" s="95"/>
      <c r="E31" s="147"/>
      <c r="F31" s="143">
        <f>IF(E31&gt;0,"Value adjustments and provisions are negative numbers",C31+E31)</f>
        <v>0</v>
      </c>
      <c r="G31" s="148"/>
      <c r="H31" s="149"/>
      <c r="I31" s="153"/>
      <c r="J31" s="151"/>
      <c r="K31" s="148"/>
      <c r="L31" s="149"/>
      <c r="M31" s="80">
        <f>IF(K31&gt;0,"Total outflows are negative numbers",F31+K31+L31)</f>
        <v>0</v>
      </c>
      <c r="N31" s="103"/>
      <c r="O31" s="100"/>
      <c r="P31" s="102"/>
      <c r="Q31" s="111">
        <f>+IF((I31+J31)=0,IF(O31&gt;0,"Financial collateral adjusted value is a negative number",M31+N31+O31),M31)</f>
        <v>0</v>
      </c>
      <c r="R31" s="101"/>
      <c r="S31" s="100"/>
      <c r="T31" s="100"/>
      <c r="U31" s="98"/>
      <c r="V31" s="112">
        <f t="shared" si="3"/>
        <v>0</v>
      </c>
      <c r="W31" s="152">
        <f>+V31*B31</f>
        <v>0</v>
      </c>
      <c r="X31" s="143">
        <f>+W31*0.08</f>
        <v>0</v>
      </c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</row>
    <row r="32" spans="1:69" s="146" customFormat="1" ht="99.95" customHeight="1">
      <c r="A32" s="50"/>
      <c r="B32" s="154" t="s">
        <v>44</v>
      </c>
      <c r="C32" s="155"/>
      <c r="D32" s="156"/>
      <c r="E32" s="157"/>
      <c r="F32" s="156"/>
      <c r="G32" s="171"/>
      <c r="H32" s="160"/>
      <c r="I32" s="160"/>
      <c r="J32" s="161"/>
      <c r="K32" s="180"/>
      <c r="L32" s="172"/>
      <c r="M32" s="162"/>
      <c r="N32" s="163"/>
      <c r="O32" s="164"/>
      <c r="P32" s="165"/>
      <c r="Q32" s="166"/>
      <c r="R32" s="167"/>
      <c r="S32" s="168"/>
      <c r="T32" s="168"/>
      <c r="U32" s="169"/>
      <c r="V32" s="156"/>
      <c r="W32" s="157"/>
      <c r="X32" s="170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</row>
    <row r="33" spans="1:69" s="146" customFormat="1" ht="99.95" customHeight="1">
      <c r="A33" s="50"/>
      <c r="B33" s="181">
        <v>2</v>
      </c>
      <c r="C33" s="147"/>
      <c r="D33" s="95"/>
      <c r="E33" s="147"/>
      <c r="F33" s="143">
        <f>IF(E33&gt;0,"Value adjustments and provisions are negative numbers",C33+E33)</f>
        <v>0</v>
      </c>
      <c r="G33" s="148"/>
      <c r="H33" s="149"/>
      <c r="I33" s="150"/>
      <c r="J33" s="151"/>
      <c r="K33" s="148"/>
      <c r="L33" s="149"/>
      <c r="M33" s="80">
        <f>IF(K33&gt;0,"Total outflows are negative numbers",F33+K33+L33)</f>
        <v>0</v>
      </c>
      <c r="N33" s="103"/>
      <c r="O33" s="100"/>
      <c r="P33" s="102"/>
      <c r="Q33" s="111">
        <f>+IF((I33+J33)=0,IF(O33&gt;0,"Financial collateral adjusted value is a negative number",M33+N33+O33),M33)</f>
        <v>0</v>
      </c>
      <c r="R33" s="101"/>
      <c r="S33" s="100"/>
      <c r="T33" s="100"/>
      <c r="U33" s="98"/>
      <c r="V33" s="112">
        <f t="shared" si="3"/>
        <v>0</v>
      </c>
      <c r="W33" s="152">
        <f>+V33*B33</f>
        <v>0</v>
      </c>
      <c r="X33" s="143">
        <f t="shared" si="4"/>
        <v>0</v>
      </c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</row>
    <row r="34" spans="1:69" s="146" customFormat="1" ht="99.95" customHeight="1">
      <c r="A34" s="50"/>
      <c r="B34" s="182" t="s">
        <v>46</v>
      </c>
      <c r="C34" s="183"/>
      <c r="D34" s="184"/>
      <c r="E34" s="183"/>
      <c r="F34" s="185">
        <f>IF(E34&gt;0,"Value adjustments and provisions are negative numbers",C34+E34)</f>
        <v>0</v>
      </c>
      <c r="G34" s="186"/>
      <c r="H34" s="187"/>
      <c r="I34" s="188"/>
      <c r="J34" s="189"/>
      <c r="K34" s="186"/>
      <c r="L34" s="187"/>
      <c r="M34" s="190">
        <f>IF(K34&gt;0,"Total outflows are negative numbers",F34+K34+L34)</f>
        <v>0</v>
      </c>
      <c r="N34" s="191"/>
      <c r="O34" s="189"/>
      <c r="P34" s="192"/>
      <c r="Q34" s="123">
        <f>+IF((I34+J34)=0,IF(O34&gt;0,"Financial collateral adjusted value is a negative number",M34+N34+O34),M34)</f>
        <v>0</v>
      </c>
      <c r="R34" s="186"/>
      <c r="S34" s="189"/>
      <c r="T34" s="189"/>
      <c r="U34" s="187"/>
      <c r="V34" s="193">
        <f>+Q34-R34-(0.8*S34)-(0.5*T34)</f>
        <v>0</v>
      </c>
      <c r="W34" s="194"/>
      <c r="X34" s="195">
        <f t="shared" si="4"/>
        <v>0</v>
      </c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</row>
    <row r="35" spans="1:69" ht="13.5" customHeight="1">
      <c r="B35" s="196"/>
      <c r="C35" s="197"/>
      <c r="D35" s="197"/>
      <c r="E35" s="197"/>
      <c r="F35" s="197"/>
      <c r="G35" s="197"/>
      <c r="H35" s="197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69" ht="41.25" customHeight="1">
      <c r="B36" s="225" t="s">
        <v>47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</row>
    <row r="37" spans="1:69">
      <c r="B37" s="198"/>
      <c r="C37" s="14"/>
      <c r="D37" s="14"/>
      <c r="E37" s="14"/>
      <c r="F37" s="14"/>
      <c r="G37" s="14"/>
      <c r="H37" s="14"/>
    </row>
    <row r="38" spans="1:69">
      <c r="B38" s="198"/>
      <c r="C38" s="14"/>
      <c r="D38" s="14"/>
      <c r="E38" s="14"/>
      <c r="F38" s="14"/>
      <c r="G38" s="14"/>
      <c r="H38" s="14"/>
    </row>
    <row r="83" spans="14:16">
      <c r="N83" s="199"/>
      <c r="O83" s="199"/>
      <c r="P83" s="199"/>
    </row>
    <row r="84" spans="14:16">
      <c r="N84" s="199"/>
      <c r="O84" s="199"/>
      <c r="P84" s="199"/>
    </row>
    <row r="85" spans="14:16" ht="87.75">
      <c r="N85" s="199"/>
      <c r="O85" s="200" t="s">
        <v>48</v>
      </c>
      <c r="P85" s="199"/>
    </row>
    <row r="86" spans="14:16" ht="87.75">
      <c r="N86" s="199"/>
      <c r="O86" s="200" t="s">
        <v>49</v>
      </c>
      <c r="P86" s="199"/>
    </row>
  </sheetData>
  <mergeCells count="35">
    <mergeCell ref="Z14:AD15"/>
    <mergeCell ref="B36:X36"/>
    <mergeCell ref="Q5:Q8"/>
    <mergeCell ref="R5:U5"/>
    <mergeCell ref="B11:F11"/>
    <mergeCell ref="AB12:AD12"/>
    <mergeCell ref="AB13:AD13"/>
    <mergeCell ref="V5:V8"/>
    <mergeCell ref="W5:W8"/>
    <mergeCell ref="X5:X8"/>
    <mergeCell ref="D6:D8"/>
    <mergeCell ref="G6:H6"/>
    <mergeCell ref="I6:J6"/>
    <mergeCell ref="K6:L6"/>
    <mergeCell ref="N6:N8"/>
    <mergeCell ref="R6:R8"/>
    <mergeCell ref="S6:S8"/>
    <mergeCell ref="T6:T8"/>
    <mergeCell ref="U6:U8"/>
    <mergeCell ref="G7:G8"/>
    <mergeCell ref="H7:H8"/>
    <mergeCell ref="I7:I8"/>
    <mergeCell ref="J7:J8"/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K7:K8"/>
    <mergeCell ref="L7:L8"/>
  </mergeCells>
  <conditionalFormatting sqref="B26:B27 B31 B11:B22 B33:B34">
    <cfRule type="cellIs" dxfId="0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 SA retail</vt:lpstr>
      <vt:lpstr>'CR SA retail'!Print_Area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dcterms:created xsi:type="dcterms:W3CDTF">2008-03-07T11:44:03Z</dcterms:created>
  <dcterms:modified xsi:type="dcterms:W3CDTF">2008-03-11T20:17:53Z</dcterms:modified>
</cp:coreProperties>
</file>